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 firstSheet="23" activeTab="30"/>
  </bookViews>
  <sheets>
    <sheet name="JAN 2023" sheetId="11" r:id="rId1"/>
    <sheet name="FEB 2023" sheetId="10" r:id="rId2"/>
    <sheet name="MAR 2023" sheetId="9" r:id="rId3"/>
    <sheet name="APR 2023" sheetId="8" r:id="rId4"/>
    <sheet name="MAY 2023" sheetId="7" r:id="rId5"/>
    <sheet name="JUNE 2023" sheetId="6" r:id="rId6"/>
    <sheet name="JULY 2023" sheetId="5" r:id="rId7"/>
    <sheet name="AUG 2023" sheetId="4" r:id="rId8"/>
    <sheet name="SEP 2023" sheetId="1" r:id="rId9"/>
    <sheet name="OCT 2023" sheetId="13" r:id="rId10"/>
    <sheet name="NOV 2023" sheetId="14" r:id="rId11"/>
    <sheet name="DEC 2023" sheetId="15" r:id="rId12"/>
    <sheet name="JAN 2024" sheetId="16" r:id="rId13"/>
    <sheet name="FEB 2024" sheetId="18" r:id="rId14"/>
    <sheet name="MAR 2024" sheetId="19" r:id="rId15"/>
    <sheet name="APR 2024" sheetId="20" r:id="rId16"/>
    <sheet name="MAY 2024" sheetId="21" r:id="rId17"/>
    <sheet name="JUN 2024" sheetId="22" r:id="rId18"/>
    <sheet name="JULY 2024" sheetId="23" r:id="rId19"/>
    <sheet name="AUG 2024" sheetId="24" r:id="rId20"/>
    <sheet name="SEP 2024" sheetId="25" r:id="rId21"/>
    <sheet name="OCT 2024" sheetId="26" r:id="rId22"/>
    <sheet name="NOV 2024" sheetId="27" r:id="rId23"/>
    <sheet name="DEC 2024" sheetId="28" r:id="rId24"/>
    <sheet name="JAN 2025" sheetId="29" r:id="rId25"/>
    <sheet name="FEB 2025" sheetId="30" r:id="rId26"/>
    <sheet name="MARCH 2025" sheetId="32" r:id="rId27"/>
    <sheet name="APR 2025" sheetId="33" r:id="rId28"/>
    <sheet name="MAY 2025" sheetId="34" r:id="rId29"/>
    <sheet name="JUNE 2025" sheetId="35" r:id="rId30"/>
    <sheet name="JULY 2025" sheetId="36" r:id="rId31"/>
    <sheet name="MASTER " sheetId="3" r:id="rId32"/>
  </sheets>
  <definedNames>
    <definedName name="_xlnm._FilterDatabase" localSheetId="9" hidden="1">'OCT 2023'!#REF!</definedName>
    <definedName name="_xlnm._FilterDatabase" localSheetId="8" hidden="1">'SEP 2023'!#REF!</definedName>
    <definedName name="_xlnm.Print_Area" localSheetId="1">'FEB 2023'!$A$1:$K$11,'FEB 2023'!#REF!,'FEB 2023'!#REF!,'FEB 2023'!$M$2:$R$9</definedName>
    <definedName name="_xlnm.Print_Area" localSheetId="0">'JAN 2023'!$A$1:$K$12,'JAN 2023'!#REF!,'JAN 2023'!#REF!,'JAN 2023'!$M$2:$R$10</definedName>
  </definedNames>
  <calcPr calcId="124519"/>
</workbook>
</file>

<file path=xl/calcChain.xml><?xml version="1.0" encoding="utf-8"?>
<calcChain xmlns="http://schemas.openxmlformats.org/spreadsheetml/2006/main">
  <c r="J19" i="36"/>
  <c r="V19"/>
  <c r="W19"/>
  <c r="J18"/>
  <c r="V18" s="1"/>
  <c r="J17"/>
  <c r="V17" s="1"/>
  <c r="J16"/>
  <c r="W16" s="1"/>
  <c r="W15"/>
  <c r="J15"/>
  <c r="V15" s="1"/>
  <c r="J14"/>
  <c r="W14" s="1"/>
  <c r="J13"/>
  <c r="V13" s="1"/>
  <c r="V12"/>
  <c r="J12"/>
  <c r="W12" s="1"/>
  <c r="W11"/>
  <c r="J11"/>
  <c r="V11" s="1"/>
  <c r="J10"/>
  <c r="V10" s="1"/>
  <c r="J9"/>
  <c r="W9" s="1"/>
  <c r="J8"/>
  <c r="V8" s="1"/>
  <c r="J7"/>
  <c r="V7" s="1"/>
  <c r="B7"/>
  <c r="B8" s="1"/>
  <c r="B9" s="1"/>
  <c r="B10" s="1"/>
  <c r="B11" s="1"/>
  <c r="B12" s="1"/>
  <c r="B13" s="1"/>
  <c r="B14" s="1"/>
  <c r="B15" s="1"/>
  <c r="B16" s="1"/>
  <c r="J6"/>
  <c r="N4"/>
  <c r="N6" s="1"/>
  <c r="J9" i="35"/>
  <c r="W9" s="1"/>
  <c r="J23"/>
  <c r="W23" s="1"/>
  <c r="J22"/>
  <c r="W22" s="1"/>
  <c r="J21"/>
  <c r="W21" s="1"/>
  <c r="B21"/>
  <c r="B22" s="1"/>
  <c r="B23" s="1"/>
  <c r="J20"/>
  <c r="W20" s="1"/>
  <c r="W19"/>
  <c r="J19"/>
  <c r="V19" s="1"/>
  <c r="W18"/>
  <c r="V18"/>
  <c r="J18"/>
  <c r="J17"/>
  <c r="V17" s="1"/>
  <c r="J16"/>
  <c r="W16" s="1"/>
  <c r="J15"/>
  <c r="W15" s="1"/>
  <c r="J14"/>
  <c r="W14" s="1"/>
  <c r="J13"/>
  <c r="W13" s="1"/>
  <c r="J12"/>
  <c r="W12" s="1"/>
  <c r="J11"/>
  <c r="W11" s="1"/>
  <c r="J10"/>
  <c r="W10" s="1"/>
  <c r="J8"/>
  <c r="W8" s="1"/>
  <c r="J7"/>
  <c r="V7" s="1"/>
  <c r="B7"/>
  <c r="B8" s="1"/>
  <c r="B9" s="1"/>
  <c r="B10" s="1"/>
  <c r="B11" s="1"/>
  <c r="B12" s="1"/>
  <c r="B13" s="1"/>
  <c r="B14" s="1"/>
  <c r="B15" s="1"/>
  <c r="B16" s="1"/>
  <c r="J6"/>
  <c r="N4"/>
  <c r="N6" s="1"/>
  <c r="J20" i="34"/>
  <c r="V20" s="1"/>
  <c r="J11"/>
  <c r="V11" s="1"/>
  <c r="J19"/>
  <c r="W19" s="1"/>
  <c r="J18"/>
  <c r="V18" s="1"/>
  <c r="J17"/>
  <c r="V17" s="1"/>
  <c r="J16"/>
  <c r="V16" s="1"/>
  <c r="J15"/>
  <c r="V15" s="1"/>
  <c r="J14"/>
  <c r="V14" s="1"/>
  <c r="J13"/>
  <c r="V13" s="1"/>
  <c r="J12"/>
  <c r="V12" s="1"/>
  <c r="W11"/>
  <c r="J10"/>
  <c r="V10" s="1"/>
  <c r="J9"/>
  <c r="V9" s="1"/>
  <c r="J8"/>
  <c r="V8" s="1"/>
  <c r="J7"/>
  <c r="W7" s="1"/>
  <c r="B7"/>
  <c r="B8" s="1"/>
  <c r="B9" s="1"/>
  <c r="B10" s="1"/>
  <c r="B11" s="1"/>
  <c r="B12" s="1"/>
  <c r="B13" s="1"/>
  <c r="B14" s="1"/>
  <c r="B15" s="1"/>
  <c r="B16" s="1"/>
  <c r="J6"/>
  <c r="W6" s="1"/>
  <c r="N4"/>
  <c r="N6" s="1"/>
  <c r="J7" i="33"/>
  <c r="V7" s="1"/>
  <c r="J8"/>
  <c r="V8" s="1"/>
  <c r="J9"/>
  <c r="V9" s="1"/>
  <c r="J10"/>
  <c r="V10" s="1"/>
  <c r="J11"/>
  <c r="V11" s="1"/>
  <c r="J12"/>
  <c r="V12" s="1"/>
  <c r="J13"/>
  <c r="V13" s="1"/>
  <c r="J14"/>
  <c r="V14" s="1"/>
  <c r="J15"/>
  <c r="V15" s="1"/>
  <c r="J16"/>
  <c r="V16" s="1"/>
  <c r="J17"/>
  <c r="W17" s="1"/>
  <c r="J18"/>
  <c r="W18" s="1"/>
  <c r="J19"/>
  <c r="W19" s="1"/>
  <c r="B7"/>
  <c r="B8" s="1"/>
  <c r="B9" s="1"/>
  <c r="B10" s="1"/>
  <c r="B11" s="1"/>
  <c r="B12" s="1"/>
  <c r="B13" s="1"/>
  <c r="B14" s="1"/>
  <c r="B15" s="1"/>
  <c r="B16" s="1"/>
  <c r="J6"/>
  <c r="W6" s="1"/>
  <c r="N4"/>
  <c r="N6" s="1"/>
  <c r="J21" i="32"/>
  <c r="V21" s="1"/>
  <c r="J20"/>
  <c r="V20" s="1"/>
  <c r="J19"/>
  <c r="V19" s="1"/>
  <c r="B19"/>
  <c r="B20" s="1"/>
  <c r="B21" s="1"/>
  <c r="J18"/>
  <c r="V18" s="1"/>
  <c r="J17"/>
  <c r="V17" s="1"/>
  <c r="J16"/>
  <c r="V16" s="1"/>
  <c r="J15"/>
  <c r="V15" s="1"/>
  <c r="J14"/>
  <c r="V14" s="1"/>
  <c r="J13"/>
  <c r="V13" s="1"/>
  <c r="J12"/>
  <c r="V12" s="1"/>
  <c r="J11"/>
  <c r="V11" s="1"/>
  <c r="W10"/>
  <c r="J10"/>
  <c r="V10" s="1"/>
  <c r="J9"/>
  <c r="V9" s="1"/>
  <c r="J8"/>
  <c r="V8" s="1"/>
  <c r="J7"/>
  <c r="V7" s="1"/>
  <c r="B7"/>
  <c r="B8" s="1"/>
  <c r="B9" s="1"/>
  <c r="B10" s="1"/>
  <c r="B11" s="1"/>
  <c r="B12" s="1"/>
  <c r="B13" s="1"/>
  <c r="B14" s="1"/>
  <c r="B15" s="1"/>
  <c r="B16" s="1"/>
  <c r="B17" s="1"/>
  <c r="J6"/>
  <c r="V6" s="1"/>
  <c r="N4"/>
  <c r="N6" s="1"/>
  <c r="W17" i="36" l="1"/>
  <c r="V14"/>
  <c r="V16"/>
  <c r="V9"/>
  <c r="W13"/>
  <c r="W10"/>
  <c r="W8"/>
  <c r="W7"/>
  <c r="J20"/>
  <c r="W6"/>
  <c r="V6"/>
  <c r="W18"/>
  <c r="J24" i="35"/>
  <c r="V6"/>
  <c r="W6"/>
  <c r="W7"/>
  <c r="V8"/>
  <c r="V9"/>
  <c r="V10"/>
  <c r="V11"/>
  <c r="V12"/>
  <c r="V13"/>
  <c r="V14"/>
  <c r="V15"/>
  <c r="V16"/>
  <c r="W17"/>
  <c r="V20"/>
  <c r="V21"/>
  <c r="V22"/>
  <c r="V23"/>
  <c r="W20" i="34"/>
  <c r="V19"/>
  <c r="W7" i="33"/>
  <c r="V18"/>
  <c r="V17"/>
  <c r="V19"/>
  <c r="W18" i="34"/>
  <c r="W17"/>
  <c r="W15"/>
  <c r="W9"/>
  <c r="W8"/>
  <c r="W10"/>
  <c r="W12"/>
  <c r="W14"/>
  <c r="W16"/>
  <c r="W13"/>
  <c r="J21"/>
  <c r="V6"/>
  <c r="V7"/>
  <c r="V6" i="33"/>
  <c r="W9"/>
  <c r="W11"/>
  <c r="W12"/>
  <c r="W13"/>
  <c r="W15"/>
  <c r="W16"/>
  <c r="J20"/>
  <c r="W8"/>
  <c r="W10"/>
  <c r="W14"/>
  <c r="W8" i="32"/>
  <c r="W16"/>
  <c r="W14"/>
  <c r="W12"/>
  <c r="W9"/>
  <c r="W11"/>
  <c r="W13"/>
  <c r="W15"/>
  <c r="W17"/>
  <c r="V22"/>
  <c r="O4" s="1"/>
  <c r="O6"/>
  <c r="R6" s="1"/>
  <c r="P8" s="1"/>
  <c r="R4"/>
  <c r="W6"/>
  <c r="W7"/>
  <c r="W18"/>
  <c r="W19"/>
  <c r="W20"/>
  <c r="W21"/>
  <c r="J22"/>
  <c r="V20" i="36" l="1"/>
  <c r="O4" s="1"/>
  <c r="O6" s="1"/>
  <c r="R6" s="1"/>
  <c r="P8" s="1"/>
  <c r="W20"/>
  <c r="P4" s="1"/>
  <c r="P6" s="1"/>
  <c r="V24" i="35"/>
  <c r="O4" s="1"/>
  <c r="R4" s="1"/>
  <c r="W24"/>
  <c r="P4" s="1"/>
  <c r="P6" s="1"/>
  <c r="W21" i="34"/>
  <c r="P4" s="1"/>
  <c r="P6" s="1"/>
  <c r="V21"/>
  <c r="O4" s="1"/>
  <c r="V20" i="33"/>
  <c r="O4" s="1"/>
  <c r="O6" s="1"/>
  <c r="R6" s="1"/>
  <c r="P8" s="1"/>
  <c r="W20"/>
  <c r="P4" s="1"/>
  <c r="P6" s="1"/>
  <c r="W22" i="32"/>
  <c r="P4" s="1"/>
  <c r="R4" i="36" l="1"/>
  <c r="Q4"/>
  <c r="Q6" s="1"/>
  <c r="O6" i="35"/>
  <c r="R6" s="1"/>
  <c r="P8" s="1"/>
  <c r="Q4"/>
  <c r="Q6" s="1"/>
  <c r="R4" i="33"/>
  <c r="Q4" i="34"/>
  <c r="Q6" s="1"/>
  <c r="R4"/>
  <c r="O6"/>
  <c r="R6" s="1"/>
  <c r="P8" s="1"/>
  <c r="Q6" i="33"/>
  <c r="P6" i="32"/>
  <c r="Q6"/>
  <c r="N4" i="30" l="1"/>
  <c r="N6" l="1"/>
  <c r="J6"/>
  <c r="J7"/>
  <c r="J21"/>
  <c r="W21" s="1"/>
  <c r="J20"/>
  <c r="W20" s="1"/>
  <c r="J19"/>
  <c r="W19" s="1"/>
  <c r="B19"/>
  <c r="B20" s="1"/>
  <c r="B21" s="1"/>
  <c r="J18"/>
  <c r="W18" s="1"/>
  <c r="J17"/>
  <c r="V17" s="1"/>
  <c r="J16"/>
  <c r="V16" s="1"/>
  <c r="J15"/>
  <c r="V15" s="1"/>
  <c r="J14"/>
  <c r="V14" s="1"/>
  <c r="J13"/>
  <c r="V13" s="1"/>
  <c r="J12"/>
  <c r="V12" s="1"/>
  <c r="J11"/>
  <c r="V11" s="1"/>
  <c r="J10"/>
  <c r="V10" s="1"/>
  <c r="J9"/>
  <c r="V9" s="1"/>
  <c r="J8"/>
  <c r="V8" s="1"/>
  <c r="W7"/>
  <c r="B7"/>
  <c r="B8" s="1"/>
  <c r="B9" s="1"/>
  <c r="B10" s="1"/>
  <c r="B11" s="1"/>
  <c r="B12" s="1"/>
  <c r="B13" s="1"/>
  <c r="B14" s="1"/>
  <c r="B15" s="1"/>
  <c r="B16" s="1"/>
  <c r="B17" s="1"/>
  <c r="W6"/>
  <c r="J8" i="29"/>
  <c r="J21" i="28"/>
  <c r="N4"/>
  <c r="N4" i="29"/>
  <c r="J22" i="30" l="1"/>
  <c r="V20"/>
  <c r="V21"/>
  <c r="V19"/>
  <c r="V18"/>
  <c r="V7"/>
  <c r="V6"/>
  <c r="W8"/>
  <c r="W9"/>
  <c r="W10"/>
  <c r="W11"/>
  <c r="W12"/>
  <c r="W13"/>
  <c r="W14"/>
  <c r="W15"/>
  <c r="W16"/>
  <c r="W17"/>
  <c r="J21" i="29"/>
  <c r="V21" s="1"/>
  <c r="J20"/>
  <c r="V20" s="1"/>
  <c r="J19"/>
  <c r="V19" s="1"/>
  <c r="B19"/>
  <c r="B20" s="1"/>
  <c r="B21" s="1"/>
  <c r="J18"/>
  <c r="V18" s="1"/>
  <c r="J17"/>
  <c r="W17" s="1"/>
  <c r="J16"/>
  <c r="V16" s="1"/>
  <c r="J15"/>
  <c r="V15" s="1"/>
  <c r="J14"/>
  <c r="W14" s="1"/>
  <c r="J13"/>
  <c r="W13" s="1"/>
  <c r="J12"/>
  <c r="V12" s="1"/>
  <c r="V11"/>
  <c r="J11"/>
  <c r="W11" s="1"/>
  <c r="J10"/>
  <c r="W10" s="1"/>
  <c r="J9"/>
  <c r="W9" s="1"/>
  <c r="V8"/>
  <c r="W8"/>
  <c r="J7"/>
  <c r="V7" s="1"/>
  <c r="B7"/>
  <c r="B8" s="1"/>
  <c r="B9" s="1"/>
  <c r="B10" s="1"/>
  <c r="B11" s="1"/>
  <c r="B12" s="1"/>
  <c r="B13" s="1"/>
  <c r="B14" s="1"/>
  <c r="B15" s="1"/>
  <c r="B16" s="1"/>
  <c r="B17" s="1"/>
  <c r="J6"/>
  <c r="V6" s="1"/>
  <c r="J17" i="28"/>
  <c r="V17" s="1"/>
  <c r="J13"/>
  <c r="J10"/>
  <c r="J7"/>
  <c r="W21" i="29" l="1"/>
  <c r="W12"/>
  <c r="W17" i="28"/>
  <c r="V22" i="30"/>
  <c r="W22"/>
  <c r="P4" s="1"/>
  <c r="P6" s="1"/>
  <c r="W15" i="29"/>
  <c r="W18"/>
  <c r="W16"/>
  <c r="V14"/>
  <c r="V10"/>
  <c r="W6"/>
  <c r="W7"/>
  <c r="V9"/>
  <c r="V13"/>
  <c r="V17"/>
  <c r="W20"/>
  <c r="W19"/>
  <c r="J22"/>
  <c r="N6"/>
  <c r="J6" i="28"/>
  <c r="V6" s="1"/>
  <c r="V21"/>
  <c r="J20"/>
  <c r="V20" s="1"/>
  <c r="J19"/>
  <c r="V19" s="1"/>
  <c r="J18"/>
  <c r="V18" s="1"/>
  <c r="J16"/>
  <c r="V16" s="1"/>
  <c r="J15"/>
  <c r="V15" s="1"/>
  <c r="J14"/>
  <c r="W14" s="1"/>
  <c r="W13"/>
  <c r="J12"/>
  <c r="W12" s="1"/>
  <c r="J11"/>
  <c r="V11" s="1"/>
  <c r="W10"/>
  <c r="J9"/>
  <c r="V9" s="1"/>
  <c r="J8"/>
  <c r="V8" s="1"/>
  <c r="W7"/>
  <c r="B7"/>
  <c r="B8" s="1"/>
  <c r="B9" s="1"/>
  <c r="B10" s="1"/>
  <c r="B11" s="1"/>
  <c r="B12" s="1"/>
  <c r="B13" s="1"/>
  <c r="B14" s="1"/>
  <c r="B15" s="1"/>
  <c r="B16" s="1"/>
  <c r="N6"/>
  <c r="J72" i="27"/>
  <c r="J71"/>
  <c r="V71" s="1"/>
  <c r="J68"/>
  <c r="W68" s="1"/>
  <c r="J69"/>
  <c r="V69" s="1"/>
  <c r="J70"/>
  <c r="V70" s="1"/>
  <c r="J11"/>
  <c r="V11" s="1"/>
  <c r="J12"/>
  <c r="W12" s="1"/>
  <c r="J13"/>
  <c r="W13" s="1"/>
  <c r="J67"/>
  <c r="W67" s="1"/>
  <c r="J66"/>
  <c r="V66" s="1"/>
  <c r="J65"/>
  <c r="V65" s="1"/>
  <c r="J64"/>
  <c r="V64" s="1"/>
  <c r="J63"/>
  <c r="W63" s="1"/>
  <c r="J48"/>
  <c r="V48" s="1"/>
  <c r="J47"/>
  <c r="V47" s="1"/>
  <c r="J46"/>
  <c r="V46" s="1"/>
  <c r="J33"/>
  <c r="W33" s="1"/>
  <c r="J32"/>
  <c r="W32" s="1"/>
  <c r="J31"/>
  <c r="V31" s="1"/>
  <c r="J30"/>
  <c r="V30" s="1"/>
  <c r="J29"/>
  <c r="V29" s="1"/>
  <c r="J9"/>
  <c r="J8"/>
  <c r="V8" s="1"/>
  <c r="J7"/>
  <c r="V7" s="1"/>
  <c r="J6"/>
  <c r="V6" s="1"/>
  <c r="J75"/>
  <c r="W75" s="1"/>
  <c r="J74"/>
  <c r="V74" s="1"/>
  <c r="J73"/>
  <c r="W73" s="1"/>
  <c r="V72"/>
  <c r="W66"/>
  <c r="B64"/>
  <c r="B65" s="1"/>
  <c r="B66" s="1"/>
  <c r="B67" s="1"/>
  <c r="B68" s="1"/>
  <c r="B69" s="1"/>
  <c r="B70" s="1"/>
  <c r="B71" s="1"/>
  <c r="J54"/>
  <c r="W54" s="1"/>
  <c r="J53"/>
  <c r="W53" s="1"/>
  <c r="J52"/>
  <c r="W52" s="1"/>
  <c r="J51"/>
  <c r="V51" s="1"/>
  <c r="J50"/>
  <c r="W50" s="1"/>
  <c r="J49"/>
  <c r="V49" s="1"/>
  <c r="W48"/>
  <c r="B47"/>
  <c r="B48" s="1"/>
  <c r="B49" s="1"/>
  <c r="B50" s="1"/>
  <c r="B51" s="1"/>
  <c r="B52" s="1"/>
  <c r="B53" s="1"/>
  <c r="B54" s="1"/>
  <c r="J37"/>
  <c r="W37" s="1"/>
  <c r="J36"/>
  <c r="W36" s="1"/>
  <c r="J35"/>
  <c r="W35" s="1"/>
  <c r="J34"/>
  <c r="W34" s="1"/>
  <c r="V32"/>
  <c r="B30"/>
  <c r="B31" s="1"/>
  <c r="B32" s="1"/>
  <c r="B33" s="1"/>
  <c r="B34" s="1"/>
  <c r="B35" s="1"/>
  <c r="B36" s="1"/>
  <c r="B37" s="1"/>
  <c r="W29"/>
  <c r="J20"/>
  <c r="V20" s="1"/>
  <c r="J19"/>
  <c r="V19" s="1"/>
  <c r="J18"/>
  <c r="V18" s="1"/>
  <c r="J17"/>
  <c r="V17" s="1"/>
  <c r="J16"/>
  <c r="V16" s="1"/>
  <c r="J15"/>
  <c r="V15" s="1"/>
  <c r="J14"/>
  <c r="V14" s="1"/>
  <c r="W10"/>
  <c r="V10"/>
  <c r="N10"/>
  <c r="J10"/>
  <c r="W9"/>
  <c r="V9"/>
  <c r="N8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N6"/>
  <c r="N4"/>
  <c r="V12" l="1"/>
  <c r="W64"/>
  <c r="O4" i="30"/>
  <c r="W11" i="27"/>
  <c r="V50"/>
  <c r="V22" i="29"/>
  <c r="O4" s="1"/>
  <c r="R4" s="1"/>
  <c r="W22"/>
  <c r="W51" i="27"/>
  <c r="V54"/>
  <c r="B19" i="28"/>
  <c r="B20" s="1"/>
  <c r="B21" s="1"/>
  <c r="B17"/>
  <c r="V35" i="27"/>
  <c r="W11" i="28"/>
  <c r="V14"/>
  <c r="V7"/>
  <c r="V53" i="27"/>
  <c r="W74"/>
  <c r="V13" i="28"/>
  <c r="V34" i="27"/>
  <c r="V52"/>
  <c r="V55" s="1"/>
  <c r="O8" s="1"/>
  <c r="R8" s="1"/>
  <c r="V63"/>
  <c r="V73"/>
  <c r="V12" i="28"/>
  <c r="W31" i="27"/>
  <c r="V68"/>
  <c r="V75"/>
  <c r="W6" i="28"/>
  <c r="W8"/>
  <c r="W9"/>
  <c r="V10"/>
  <c r="J22"/>
  <c r="W15"/>
  <c r="W16"/>
  <c r="W18"/>
  <c r="W19"/>
  <c r="W20"/>
  <c r="W21"/>
  <c r="W71" i="27"/>
  <c r="W69"/>
  <c r="W70"/>
  <c r="W49"/>
  <c r="V33"/>
  <c r="V67"/>
  <c r="V13"/>
  <c r="V21" s="1"/>
  <c r="O4" s="1"/>
  <c r="R4" s="1"/>
  <c r="J55"/>
  <c r="W47"/>
  <c r="W65"/>
  <c r="J38"/>
  <c r="W46"/>
  <c r="W30"/>
  <c r="W8"/>
  <c r="N12"/>
  <c r="J21"/>
  <c r="V36"/>
  <c r="V37"/>
  <c r="W72"/>
  <c r="W6"/>
  <c r="W7"/>
  <c r="W14"/>
  <c r="W15"/>
  <c r="W16"/>
  <c r="W17"/>
  <c r="W18"/>
  <c r="W19"/>
  <c r="W20"/>
  <c r="J76"/>
  <c r="N4" i="26"/>
  <c r="N6"/>
  <c r="N8"/>
  <c r="N10"/>
  <c r="W38" i="27" l="1"/>
  <c r="P6" s="1"/>
  <c r="R4" i="30"/>
  <c r="O6"/>
  <c r="R6" s="1"/>
  <c r="P8" s="1"/>
  <c r="Q4"/>
  <c r="Q6" s="1"/>
  <c r="O6" i="29"/>
  <c r="P4"/>
  <c r="Q4" s="1"/>
  <c r="Q6" s="1"/>
  <c r="V22" i="28"/>
  <c r="N12" i="26"/>
  <c r="V38" i="27"/>
  <c r="O6" s="1"/>
  <c r="Q6" s="1"/>
  <c r="V76"/>
  <c r="O10" s="1"/>
  <c r="R10" s="1"/>
  <c r="W22" i="28"/>
  <c r="P4" s="1"/>
  <c r="W76" i="27"/>
  <c r="P10" s="1"/>
  <c r="W55"/>
  <c r="P8" s="1"/>
  <c r="Q8" s="1"/>
  <c r="R6"/>
  <c r="W21"/>
  <c r="P4" s="1"/>
  <c r="R6" i="29" l="1"/>
  <c r="P8" s="1"/>
  <c r="P6"/>
  <c r="O4" i="28"/>
  <c r="O12" i="27"/>
  <c r="R12" s="1"/>
  <c r="P14" s="1"/>
  <c r="Q10"/>
  <c r="P6" i="28"/>
  <c r="P12" i="27"/>
  <c r="Q4"/>
  <c r="J10" i="26"/>
  <c r="V10" s="1"/>
  <c r="J11"/>
  <c r="V11" s="1"/>
  <c r="J12"/>
  <c r="J13"/>
  <c r="W13" s="1"/>
  <c r="J14"/>
  <c r="W14" s="1"/>
  <c r="J15"/>
  <c r="W15" s="1"/>
  <c r="J75"/>
  <c r="V75" s="1"/>
  <c r="J74"/>
  <c r="W74" s="1"/>
  <c r="J73"/>
  <c r="W73" s="1"/>
  <c r="J72"/>
  <c r="J71"/>
  <c r="V71" s="1"/>
  <c r="J70"/>
  <c r="V70" s="1"/>
  <c r="J69"/>
  <c r="V69" s="1"/>
  <c r="J68"/>
  <c r="V68" s="1"/>
  <c r="J67"/>
  <c r="V67" s="1"/>
  <c r="J66"/>
  <c r="V66" s="1"/>
  <c r="J65"/>
  <c r="V65" s="1"/>
  <c r="J64"/>
  <c r="V64" s="1"/>
  <c r="B64"/>
  <c r="B65" s="1"/>
  <c r="B66" s="1"/>
  <c r="B67" s="1"/>
  <c r="B68" s="1"/>
  <c r="B69" s="1"/>
  <c r="B70" s="1"/>
  <c r="B71" s="1"/>
  <c r="J63"/>
  <c r="V63" s="1"/>
  <c r="J54"/>
  <c r="W54" s="1"/>
  <c r="J53"/>
  <c r="W53" s="1"/>
  <c r="J52"/>
  <c r="W52" s="1"/>
  <c r="J51"/>
  <c r="W51" s="1"/>
  <c r="J50"/>
  <c r="W50" s="1"/>
  <c r="J49"/>
  <c r="W49" s="1"/>
  <c r="J48"/>
  <c r="W48" s="1"/>
  <c r="J47"/>
  <c r="W47" s="1"/>
  <c r="B47"/>
  <c r="B48" s="1"/>
  <c r="B49" s="1"/>
  <c r="B50" s="1"/>
  <c r="B51" s="1"/>
  <c r="B52" s="1"/>
  <c r="B53" s="1"/>
  <c r="B54" s="1"/>
  <c r="J46"/>
  <c r="W46" s="1"/>
  <c r="J37"/>
  <c r="V37" s="1"/>
  <c r="J36"/>
  <c r="V36" s="1"/>
  <c r="J35"/>
  <c r="V35" s="1"/>
  <c r="J34"/>
  <c r="V34" s="1"/>
  <c r="W33"/>
  <c r="J33"/>
  <c r="V33" s="1"/>
  <c r="J32"/>
  <c r="V32" s="1"/>
  <c r="J31"/>
  <c r="V31" s="1"/>
  <c r="J30"/>
  <c r="V30" s="1"/>
  <c r="B30"/>
  <c r="B31" s="1"/>
  <c r="B32" s="1"/>
  <c r="B33" s="1"/>
  <c r="B34" s="1"/>
  <c r="B35" s="1"/>
  <c r="B36" s="1"/>
  <c r="B37" s="1"/>
  <c r="J29"/>
  <c r="V29" s="1"/>
  <c r="J20"/>
  <c r="W20" s="1"/>
  <c r="J19"/>
  <c r="W19" s="1"/>
  <c r="J18"/>
  <c r="W18" s="1"/>
  <c r="J17"/>
  <c r="W17" s="1"/>
  <c r="J16"/>
  <c r="W16" s="1"/>
  <c r="W12"/>
  <c r="J9"/>
  <c r="V9" s="1"/>
  <c r="J8"/>
  <c r="V8" s="1"/>
  <c r="J7"/>
  <c r="V7" s="1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J6"/>
  <c r="W6" s="1"/>
  <c r="J75" i="25"/>
  <c r="W75" s="1"/>
  <c r="J74"/>
  <c r="V74" s="1"/>
  <c r="J73"/>
  <c r="V73" s="1"/>
  <c r="J72"/>
  <c r="V72" s="1"/>
  <c r="J71"/>
  <c r="W71" s="1"/>
  <c r="J70"/>
  <c r="W70" s="1"/>
  <c r="J69"/>
  <c r="W69" s="1"/>
  <c r="J68"/>
  <c r="W68" s="1"/>
  <c r="J67"/>
  <c r="W67" s="1"/>
  <c r="J66"/>
  <c r="W66" s="1"/>
  <c r="J65"/>
  <c r="W65" s="1"/>
  <c r="J64"/>
  <c r="W64" s="1"/>
  <c r="B64"/>
  <c r="B65" s="1"/>
  <c r="B66" s="1"/>
  <c r="B67" s="1"/>
  <c r="B68" s="1"/>
  <c r="B69" s="1"/>
  <c r="B70" s="1"/>
  <c r="B71" s="1"/>
  <c r="J63"/>
  <c r="W63" s="1"/>
  <c r="J54"/>
  <c r="V54" s="1"/>
  <c r="J53"/>
  <c r="V53" s="1"/>
  <c r="J52"/>
  <c r="V52" s="1"/>
  <c r="J51"/>
  <c r="V51" s="1"/>
  <c r="J50"/>
  <c r="V50" s="1"/>
  <c r="J49"/>
  <c r="V49" s="1"/>
  <c r="J48"/>
  <c r="V48" s="1"/>
  <c r="J47"/>
  <c r="V47" s="1"/>
  <c r="B47"/>
  <c r="B48" s="1"/>
  <c r="B49" s="1"/>
  <c r="B50" s="1"/>
  <c r="B51" s="1"/>
  <c r="B52" s="1"/>
  <c r="B53" s="1"/>
  <c r="B54" s="1"/>
  <c r="J46"/>
  <c r="V46" s="1"/>
  <c r="J37"/>
  <c r="W37" s="1"/>
  <c r="J36"/>
  <c r="W36" s="1"/>
  <c r="J35"/>
  <c r="W35" s="1"/>
  <c r="J34"/>
  <c r="W34" s="1"/>
  <c r="J33"/>
  <c r="W33" s="1"/>
  <c r="J32"/>
  <c r="W32" s="1"/>
  <c r="J31"/>
  <c r="W31" s="1"/>
  <c r="J30"/>
  <c r="W30" s="1"/>
  <c r="B30"/>
  <c r="B31" s="1"/>
  <c r="B32" s="1"/>
  <c r="B33" s="1"/>
  <c r="B34" s="1"/>
  <c r="B35" s="1"/>
  <c r="B36" s="1"/>
  <c r="B37" s="1"/>
  <c r="J29"/>
  <c r="W29" s="1"/>
  <c r="J20"/>
  <c r="V20" s="1"/>
  <c r="J19"/>
  <c r="V19" s="1"/>
  <c r="J18"/>
  <c r="V18" s="1"/>
  <c r="J17"/>
  <c r="V17" s="1"/>
  <c r="J16"/>
  <c r="V16" s="1"/>
  <c r="J15"/>
  <c r="V15" s="1"/>
  <c r="J14"/>
  <c r="V14" s="1"/>
  <c r="J13"/>
  <c r="V13" s="1"/>
  <c r="J12"/>
  <c r="V12" s="1"/>
  <c r="J11"/>
  <c r="W11" s="1"/>
  <c r="N10"/>
  <c r="J10"/>
  <c r="W10" s="1"/>
  <c r="J9"/>
  <c r="W9" s="1"/>
  <c r="N8"/>
  <c r="J8"/>
  <c r="W8" s="1"/>
  <c r="J7"/>
  <c r="V7" s="1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N6"/>
  <c r="J6"/>
  <c r="N4"/>
  <c r="J75" i="24"/>
  <c r="W75" s="1"/>
  <c r="J74"/>
  <c r="V74" s="1"/>
  <c r="J73"/>
  <c r="V73" s="1"/>
  <c r="J72"/>
  <c r="V72" s="1"/>
  <c r="J71"/>
  <c r="W71" s="1"/>
  <c r="J70"/>
  <c r="W70" s="1"/>
  <c r="J69"/>
  <c r="W69" s="1"/>
  <c r="J68"/>
  <c r="W68" s="1"/>
  <c r="J67"/>
  <c r="W67" s="1"/>
  <c r="J66"/>
  <c r="W66" s="1"/>
  <c r="J65"/>
  <c r="W65" s="1"/>
  <c r="J64"/>
  <c r="W64" s="1"/>
  <c r="B64"/>
  <c r="B65" s="1"/>
  <c r="B66" s="1"/>
  <c r="B67" s="1"/>
  <c r="B68" s="1"/>
  <c r="B69" s="1"/>
  <c r="B70" s="1"/>
  <c r="B71" s="1"/>
  <c r="J63"/>
  <c r="W63" s="1"/>
  <c r="J54"/>
  <c r="V54" s="1"/>
  <c r="J53"/>
  <c r="V53" s="1"/>
  <c r="J52"/>
  <c r="V52" s="1"/>
  <c r="J51"/>
  <c r="V51" s="1"/>
  <c r="J50"/>
  <c r="V50" s="1"/>
  <c r="J49"/>
  <c r="V49" s="1"/>
  <c r="J48"/>
  <c r="V48" s="1"/>
  <c r="J47"/>
  <c r="V47" s="1"/>
  <c r="B47"/>
  <c r="B48" s="1"/>
  <c r="B49" s="1"/>
  <c r="B50" s="1"/>
  <c r="B51" s="1"/>
  <c r="B52" s="1"/>
  <c r="B53" s="1"/>
  <c r="B54" s="1"/>
  <c r="J46"/>
  <c r="V46" s="1"/>
  <c r="J37"/>
  <c r="W37" s="1"/>
  <c r="J36"/>
  <c r="W36" s="1"/>
  <c r="J35"/>
  <c r="W35" s="1"/>
  <c r="J34"/>
  <c r="W34" s="1"/>
  <c r="J33"/>
  <c r="W33" s="1"/>
  <c r="J32"/>
  <c r="W32" s="1"/>
  <c r="J31"/>
  <c r="W31" s="1"/>
  <c r="J30"/>
  <c r="W30" s="1"/>
  <c r="B30"/>
  <c r="B31" s="1"/>
  <c r="B32" s="1"/>
  <c r="B33" s="1"/>
  <c r="B34" s="1"/>
  <c r="B35" s="1"/>
  <c r="B36" s="1"/>
  <c r="B37" s="1"/>
  <c r="J29"/>
  <c r="W29" s="1"/>
  <c r="J20"/>
  <c r="V20" s="1"/>
  <c r="J19"/>
  <c r="V19" s="1"/>
  <c r="J18"/>
  <c r="V18" s="1"/>
  <c r="J17"/>
  <c r="V17" s="1"/>
  <c r="J16"/>
  <c r="V16" s="1"/>
  <c r="J15"/>
  <c r="V15" s="1"/>
  <c r="J14"/>
  <c r="V14" s="1"/>
  <c r="J13"/>
  <c r="V13" s="1"/>
  <c r="J12"/>
  <c r="W12" s="1"/>
  <c r="J11"/>
  <c r="V11" s="1"/>
  <c r="N10"/>
  <c r="J10"/>
  <c r="V10" s="1"/>
  <c r="J9"/>
  <c r="V9" s="1"/>
  <c r="N8"/>
  <c r="J8"/>
  <c r="V8" s="1"/>
  <c r="J7"/>
  <c r="W7" s="1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N6"/>
  <c r="J6"/>
  <c r="V6" s="1"/>
  <c r="N4"/>
  <c r="V64" l="1"/>
  <c r="Q12" i="27"/>
  <c r="Q4" i="28"/>
  <c r="Q6" s="1"/>
  <c r="R4"/>
  <c r="W13" i="24"/>
  <c r="W72"/>
  <c r="N12" i="25"/>
  <c r="O6" i="28"/>
  <c r="W6" i="24"/>
  <c r="W37" i="26"/>
  <c r="W35"/>
  <c r="N12" i="24"/>
  <c r="W20"/>
  <c r="V30"/>
  <c r="V63"/>
  <c r="V70"/>
  <c r="W75" i="26"/>
  <c r="W18" i="24"/>
  <c r="V37"/>
  <c r="W50"/>
  <c r="W53"/>
  <c r="V68"/>
  <c r="W34" i="26"/>
  <c r="W36"/>
  <c r="V46"/>
  <c r="V7" i="24"/>
  <c r="V35"/>
  <c r="W48"/>
  <c r="V66"/>
  <c r="W11" i="26"/>
  <c r="V49"/>
  <c r="W67"/>
  <c r="W70"/>
  <c r="W19" i="24"/>
  <c r="V67"/>
  <c r="V71"/>
  <c r="V17" i="26"/>
  <c r="V19"/>
  <c r="W31"/>
  <c r="V47"/>
  <c r="V52"/>
  <c r="V54"/>
  <c r="V73"/>
  <c r="V9" i="25"/>
  <c r="W48"/>
  <c r="W53"/>
  <c r="W71" i="26"/>
  <c r="V29" i="24"/>
  <c r="W47"/>
  <c r="W49"/>
  <c r="V65"/>
  <c r="V16" i="26"/>
  <c r="V18"/>
  <c r="V20"/>
  <c r="W30"/>
  <c r="V51"/>
  <c r="V53"/>
  <c r="V74"/>
  <c r="W17" i="24"/>
  <c r="V69"/>
  <c r="V31"/>
  <c r="V34"/>
  <c r="V36"/>
  <c r="W46"/>
  <c r="W52"/>
  <c r="W54"/>
  <c r="W47" i="25"/>
  <c r="W49"/>
  <c r="W52"/>
  <c r="W54"/>
  <c r="V15" i="26"/>
  <c r="V50"/>
  <c r="W69"/>
  <c r="W32"/>
  <c r="W68"/>
  <c r="V48"/>
  <c r="V14"/>
  <c r="V13"/>
  <c r="V12"/>
  <c r="W66"/>
  <c r="W65"/>
  <c r="W10"/>
  <c r="W9"/>
  <c r="W8"/>
  <c r="W64"/>
  <c r="J38"/>
  <c r="W29"/>
  <c r="W63"/>
  <c r="J76"/>
  <c r="W7"/>
  <c r="V38"/>
  <c r="O6" s="1"/>
  <c r="W55"/>
  <c r="P8" s="1"/>
  <c r="V6"/>
  <c r="J21"/>
  <c r="J55"/>
  <c r="W72"/>
  <c r="V72"/>
  <c r="W50" i="25"/>
  <c r="W51"/>
  <c r="V55"/>
  <c r="O8" s="1"/>
  <c r="R8" s="1"/>
  <c r="W73"/>
  <c r="W72"/>
  <c r="V11"/>
  <c r="V10"/>
  <c r="V8"/>
  <c r="J55"/>
  <c r="W46"/>
  <c r="W7"/>
  <c r="J21"/>
  <c r="W6"/>
  <c r="W38"/>
  <c r="P6" s="1"/>
  <c r="V6"/>
  <c r="V29"/>
  <c r="V30"/>
  <c r="V31"/>
  <c r="V32"/>
  <c r="V33"/>
  <c r="V34"/>
  <c r="V35"/>
  <c r="V36"/>
  <c r="V37"/>
  <c r="V63"/>
  <c r="V64"/>
  <c r="V65"/>
  <c r="V66"/>
  <c r="V67"/>
  <c r="V68"/>
  <c r="V69"/>
  <c r="V70"/>
  <c r="V71"/>
  <c r="V75"/>
  <c r="W12"/>
  <c r="W13"/>
  <c r="W14"/>
  <c r="W15"/>
  <c r="W16"/>
  <c r="W17"/>
  <c r="W18"/>
  <c r="W19"/>
  <c r="W20"/>
  <c r="J38"/>
  <c r="W74"/>
  <c r="J76"/>
  <c r="V32" i="24"/>
  <c r="V33"/>
  <c r="W16"/>
  <c r="W15"/>
  <c r="J55"/>
  <c r="V55"/>
  <c r="O8" s="1"/>
  <c r="R8" s="1"/>
  <c r="W51"/>
  <c r="V75"/>
  <c r="W73"/>
  <c r="W14"/>
  <c r="W38"/>
  <c r="P6" s="1"/>
  <c r="W8"/>
  <c r="W9"/>
  <c r="W10"/>
  <c r="W11"/>
  <c r="V12"/>
  <c r="J38"/>
  <c r="W74"/>
  <c r="J76"/>
  <c r="J21"/>
  <c r="J16" i="23"/>
  <c r="W16" s="1"/>
  <c r="J33"/>
  <c r="V33" s="1"/>
  <c r="J51"/>
  <c r="W51" s="1"/>
  <c r="J15"/>
  <c r="W15" s="1"/>
  <c r="J50"/>
  <c r="W50" s="1"/>
  <c r="J68"/>
  <c r="V68" s="1"/>
  <c r="B64"/>
  <c r="J64"/>
  <c r="W64" s="1"/>
  <c r="J75"/>
  <c r="V75" s="1"/>
  <c r="J74"/>
  <c r="V74" s="1"/>
  <c r="J73"/>
  <c r="W73" s="1"/>
  <c r="J72"/>
  <c r="J71"/>
  <c r="V71" s="1"/>
  <c r="J70"/>
  <c r="V70" s="1"/>
  <c r="J69"/>
  <c r="V69" s="1"/>
  <c r="J67"/>
  <c r="V67" s="1"/>
  <c r="J66"/>
  <c r="V66" s="1"/>
  <c r="J65"/>
  <c r="V65" s="1"/>
  <c r="B65"/>
  <c r="B66" s="1"/>
  <c r="B67" s="1"/>
  <c r="B68" s="1"/>
  <c r="B69" s="1"/>
  <c r="B70" s="1"/>
  <c r="B71" s="1"/>
  <c r="J63"/>
  <c r="V63" s="1"/>
  <c r="J54"/>
  <c r="W54" s="1"/>
  <c r="J53"/>
  <c r="W53" s="1"/>
  <c r="J52"/>
  <c r="W52" s="1"/>
  <c r="J49"/>
  <c r="W49" s="1"/>
  <c r="J48"/>
  <c r="W48" s="1"/>
  <c r="J47"/>
  <c r="W47" s="1"/>
  <c r="B47"/>
  <c r="B48" s="1"/>
  <c r="B49" s="1"/>
  <c r="B50" s="1"/>
  <c r="B51" s="1"/>
  <c r="B52" s="1"/>
  <c r="B53" s="1"/>
  <c r="B54" s="1"/>
  <c r="J46"/>
  <c r="W46" s="1"/>
  <c r="J37"/>
  <c r="V37" s="1"/>
  <c r="J36"/>
  <c r="V36" s="1"/>
  <c r="J35"/>
  <c r="V35" s="1"/>
  <c r="J34"/>
  <c r="V34" s="1"/>
  <c r="J32"/>
  <c r="V32" s="1"/>
  <c r="J31"/>
  <c r="V31" s="1"/>
  <c r="J30"/>
  <c r="V30" s="1"/>
  <c r="B30"/>
  <c r="B31" s="1"/>
  <c r="B32" s="1"/>
  <c r="B33" s="1"/>
  <c r="B34" s="1"/>
  <c r="B35" s="1"/>
  <c r="B36" s="1"/>
  <c r="B37" s="1"/>
  <c r="J29"/>
  <c r="V29" s="1"/>
  <c r="J20"/>
  <c r="W20" s="1"/>
  <c r="J19"/>
  <c r="W19" s="1"/>
  <c r="J18"/>
  <c r="W18" s="1"/>
  <c r="J17"/>
  <c r="W17" s="1"/>
  <c r="J14"/>
  <c r="W14" s="1"/>
  <c r="J13"/>
  <c r="W13" s="1"/>
  <c r="J12"/>
  <c r="W12" s="1"/>
  <c r="J11"/>
  <c r="W11" s="1"/>
  <c r="N10"/>
  <c r="J10"/>
  <c r="V10" s="1"/>
  <c r="J9"/>
  <c r="V9" s="1"/>
  <c r="N8"/>
  <c r="J8"/>
  <c r="V8" s="1"/>
  <c r="J7"/>
  <c r="V7" s="1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N6"/>
  <c r="J6"/>
  <c r="V6" s="1"/>
  <c r="N4"/>
  <c r="J75" i="22"/>
  <c r="W75" s="1"/>
  <c r="J74"/>
  <c r="V74" s="1"/>
  <c r="J73"/>
  <c r="V73" s="1"/>
  <c r="J72"/>
  <c r="V72" s="1"/>
  <c r="J71"/>
  <c r="W71" s="1"/>
  <c r="J70"/>
  <c r="V70" s="1"/>
  <c r="J69"/>
  <c r="V69" s="1"/>
  <c r="J68"/>
  <c r="V68" s="1"/>
  <c r="J67"/>
  <c r="W67" s="1"/>
  <c r="J66"/>
  <c r="V66" s="1"/>
  <c r="J65"/>
  <c r="V65" s="1"/>
  <c r="J64"/>
  <c r="V64" s="1"/>
  <c r="B64"/>
  <c r="B65" s="1"/>
  <c r="B66" s="1"/>
  <c r="B67" s="1"/>
  <c r="B68" s="1"/>
  <c r="B69" s="1"/>
  <c r="B70" s="1"/>
  <c r="B71" s="1"/>
  <c r="J63"/>
  <c r="V63" s="1"/>
  <c r="J54"/>
  <c r="V54" s="1"/>
  <c r="J53"/>
  <c r="V53" s="1"/>
  <c r="J52"/>
  <c r="V52" s="1"/>
  <c r="J51"/>
  <c r="V51" s="1"/>
  <c r="J50"/>
  <c r="V50" s="1"/>
  <c r="J49"/>
  <c r="V49" s="1"/>
  <c r="J48"/>
  <c r="V48" s="1"/>
  <c r="J47"/>
  <c r="V47" s="1"/>
  <c r="B47"/>
  <c r="B48" s="1"/>
  <c r="B49" s="1"/>
  <c r="B50" s="1"/>
  <c r="B51" s="1"/>
  <c r="B52" s="1"/>
  <c r="B53" s="1"/>
  <c r="B54" s="1"/>
  <c r="J46"/>
  <c r="V46" s="1"/>
  <c r="J37"/>
  <c r="W37" s="1"/>
  <c r="J36"/>
  <c r="V36" s="1"/>
  <c r="J35"/>
  <c r="W35" s="1"/>
  <c r="J34"/>
  <c r="V34" s="1"/>
  <c r="J33"/>
  <c r="V33" s="1"/>
  <c r="J32"/>
  <c r="V32" s="1"/>
  <c r="J31"/>
  <c r="V31" s="1"/>
  <c r="J30"/>
  <c r="V30" s="1"/>
  <c r="B30"/>
  <c r="B31" s="1"/>
  <c r="B32" s="1"/>
  <c r="B33" s="1"/>
  <c r="B34" s="1"/>
  <c r="B35" s="1"/>
  <c r="B36" s="1"/>
  <c r="B37" s="1"/>
  <c r="J29"/>
  <c r="J20"/>
  <c r="V20" s="1"/>
  <c r="J19"/>
  <c r="V19" s="1"/>
  <c r="J18"/>
  <c r="V18" s="1"/>
  <c r="J17"/>
  <c r="V17" s="1"/>
  <c r="J16"/>
  <c r="V16" s="1"/>
  <c r="J15"/>
  <c r="V15" s="1"/>
  <c r="J14"/>
  <c r="V14" s="1"/>
  <c r="J13"/>
  <c r="V13" s="1"/>
  <c r="J12"/>
  <c r="V12" s="1"/>
  <c r="J11"/>
  <c r="V11" s="1"/>
  <c r="N10"/>
  <c r="J10"/>
  <c r="V10" s="1"/>
  <c r="J9"/>
  <c r="V9" s="1"/>
  <c r="N8"/>
  <c r="J8"/>
  <c r="W8" s="1"/>
  <c r="J7"/>
  <c r="W7" s="1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N6"/>
  <c r="J6"/>
  <c r="W6" s="1"/>
  <c r="N4"/>
  <c r="J75" i="21"/>
  <c r="W75" s="1"/>
  <c r="J74"/>
  <c r="V74" s="1"/>
  <c r="J73"/>
  <c r="W73" s="1"/>
  <c r="J72"/>
  <c r="V72" s="1"/>
  <c r="J71"/>
  <c r="W71" s="1"/>
  <c r="J70"/>
  <c r="W70" s="1"/>
  <c r="J69"/>
  <c r="W69" s="1"/>
  <c r="J68"/>
  <c r="W68" s="1"/>
  <c r="J67"/>
  <c r="W67" s="1"/>
  <c r="J66"/>
  <c r="W66" s="1"/>
  <c r="J65"/>
  <c r="W65" s="1"/>
  <c r="J64"/>
  <c r="W64" s="1"/>
  <c r="B64"/>
  <c r="B65" s="1"/>
  <c r="B66" s="1"/>
  <c r="B67" s="1"/>
  <c r="B68" s="1"/>
  <c r="B69" s="1"/>
  <c r="B70" s="1"/>
  <c r="B71" s="1"/>
  <c r="J63"/>
  <c r="W63" s="1"/>
  <c r="J54"/>
  <c r="V54" s="1"/>
  <c r="J53"/>
  <c r="V53" s="1"/>
  <c r="J52"/>
  <c r="W52" s="1"/>
  <c r="J51"/>
  <c r="V51" s="1"/>
  <c r="J50"/>
  <c r="W50" s="1"/>
  <c r="J49"/>
  <c r="V49" s="1"/>
  <c r="J48"/>
  <c r="W48" s="1"/>
  <c r="J47"/>
  <c r="V47" s="1"/>
  <c r="B47"/>
  <c r="B48" s="1"/>
  <c r="B49" s="1"/>
  <c r="B50" s="1"/>
  <c r="B51" s="1"/>
  <c r="B52" s="1"/>
  <c r="B53" s="1"/>
  <c r="B54" s="1"/>
  <c r="J46"/>
  <c r="V46" s="1"/>
  <c r="J37"/>
  <c r="W37" s="1"/>
  <c r="J36"/>
  <c r="W36" s="1"/>
  <c r="J35"/>
  <c r="W35" s="1"/>
  <c r="J34"/>
  <c r="W34" s="1"/>
  <c r="J33"/>
  <c r="W33" s="1"/>
  <c r="J32"/>
  <c r="W32" s="1"/>
  <c r="J31"/>
  <c r="W31" s="1"/>
  <c r="J30"/>
  <c r="W30" s="1"/>
  <c r="B30"/>
  <c r="B31" s="1"/>
  <c r="B32" s="1"/>
  <c r="B33" s="1"/>
  <c r="B34" s="1"/>
  <c r="B35" s="1"/>
  <c r="B36" s="1"/>
  <c r="B37" s="1"/>
  <c r="J29"/>
  <c r="W29" s="1"/>
  <c r="J20"/>
  <c r="V20" s="1"/>
  <c r="J19"/>
  <c r="W19" s="1"/>
  <c r="J18"/>
  <c r="V18" s="1"/>
  <c r="J17"/>
  <c r="W17" s="1"/>
  <c r="J16"/>
  <c r="V16" s="1"/>
  <c r="J15"/>
  <c r="W15" s="1"/>
  <c r="J14"/>
  <c r="W14" s="1"/>
  <c r="J13"/>
  <c r="W13" s="1"/>
  <c r="J12"/>
  <c r="V12" s="1"/>
  <c r="J11"/>
  <c r="V11" s="1"/>
  <c r="N10"/>
  <c r="J10"/>
  <c r="V10" s="1"/>
  <c r="J9"/>
  <c r="V9" s="1"/>
  <c r="N8"/>
  <c r="J8"/>
  <c r="V8" s="1"/>
  <c r="J7"/>
  <c r="W7" s="1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N6"/>
  <c r="J6"/>
  <c r="W6" s="1"/>
  <c r="N4"/>
  <c r="J75" i="20"/>
  <c r="W75" s="1"/>
  <c r="J74"/>
  <c r="V74" s="1"/>
  <c r="J73"/>
  <c r="V73" s="1"/>
  <c r="J72"/>
  <c r="W72" s="1"/>
  <c r="J71"/>
  <c r="V71" s="1"/>
  <c r="J70"/>
  <c r="W70" s="1"/>
  <c r="J69"/>
  <c r="V69" s="1"/>
  <c r="J68"/>
  <c r="V68" s="1"/>
  <c r="J67"/>
  <c r="V67" s="1"/>
  <c r="J66"/>
  <c r="V66" s="1"/>
  <c r="J65"/>
  <c r="W65" s="1"/>
  <c r="J64"/>
  <c r="W64" s="1"/>
  <c r="B64"/>
  <c r="B65" s="1"/>
  <c r="B66" s="1"/>
  <c r="B67" s="1"/>
  <c r="B68" s="1"/>
  <c r="B69" s="1"/>
  <c r="B70" s="1"/>
  <c r="B71" s="1"/>
  <c r="J63"/>
  <c r="W63" s="1"/>
  <c r="J54"/>
  <c r="V54" s="1"/>
  <c r="J53"/>
  <c r="V53" s="1"/>
  <c r="J52"/>
  <c r="V52" s="1"/>
  <c r="J51"/>
  <c r="V51" s="1"/>
  <c r="J50"/>
  <c r="V50" s="1"/>
  <c r="J49"/>
  <c r="V49" s="1"/>
  <c r="J48"/>
  <c r="V48" s="1"/>
  <c r="J47"/>
  <c r="V47" s="1"/>
  <c r="B47"/>
  <c r="B48" s="1"/>
  <c r="B49" s="1"/>
  <c r="B50" s="1"/>
  <c r="B51" s="1"/>
  <c r="B52" s="1"/>
  <c r="B53" s="1"/>
  <c r="B54" s="1"/>
  <c r="J46"/>
  <c r="V46" s="1"/>
  <c r="J37"/>
  <c r="W37" s="1"/>
  <c r="J36"/>
  <c r="W36" s="1"/>
  <c r="J35"/>
  <c r="W35" s="1"/>
  <c r="J34"/>
  <c r="V34" s="1"/>
  <c r="J33"/>
  <c r="W33" s="1"/>
  <c r="J32"/>
  <c r="W32" s="1"/>
  <c r="J31"/>
  <c r="W31" s="1"/>
  <c r="J30"/>
  <c r="V30" s="1"/>
  <c r="B30"/>
  <c r="B31" s="1"/>
  <c r="B32" s="1"/>
  <c r="B33" s="1"/>
  <c r="B34" s="1"/>
  <c r="B35" s="1"/>
  <c r="B36" s="1"/>
  <c r="B37" s="1"/>
  <c r="J29"/>
  <c r="V29" s="1"/>
  <c r="J20"/>
  <c r="V20" s="1"/>
  <c r="J19"/>
  <c r="V19" s="1"/>
  <c r="J18"/>
  <c r="V18" s="1"/>
  <c r="J17"/>
  <c r="V17" s="1"/>
  <c r="J16"/>
  <c r="V16" s="1"/>
  <c r="J15"/>
  <c r="V15" s="1"/>
  <c r="J14"/>
  <c r="V14" s="1"/>
  <c r="J13"/>
  <c r="V13" s="1"/>
  <c r="J12"/>
  <c r="V12" s="1"/>
  <c r="J11"/>
  <c r="V11" s="1"/>
  <c r="N10"/>
  <c r="J10"/>
  <c r="W10" s="1"/>
  <c r="J9"/>
  <c r="W9" s="1"/>
  <c r="N8"/>
  <c r="J8"/>
  <c r="V8" s="1"/>
  <c r="J7"/>
  <c r="W7" s="1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N6"/>
  <c r="J6"/>
  <c r="W6" s="1"/>
  <c r="N4"/>
  <c r="J49" i="19"/>
  <c r="V49" s="1"/>
  <c r="J75"/>
  <c r="W75" s="1"/>
  <c r="J74"/>
  <c r="W74" s="1"/>
  <c r="J73"/>
  <c r="W73" s="1"/>
  <c r="J72"/>
  <c r="V72" s="1"/>
  <c r="J71"/>
  <c r="V71" s="1"/>
  <c r="J70"/>
  <c r="V70" s="1"/>
  <c r="J69"/>
  <c r="V69" s="1"/>
  <c r="J68"/>
  <c r="V68" s="1"/>
  <c r="J67"/>
  <c r="V67" s="1"/>
  <c r="J66"/>
  <c r="V66" s="1"/>
  <c r="J65"/>
  <c r="V65" s="1"/>
  <c r="J64"/>
  <c r="V64" s="1"/>
  <c r="B64"/>
  <c r="B65" s="1"/>
  <c r="B66" s="1"/>
  <c r="B67" s="1"/>
  <c r="B68" s="1"/>
  <c r="B69" s="1"/>
  <c r="B70" s="1"/>
  <c r="B71" s="1"/>
  <c r="J63"/>
  <c r="W63" s="1"/>
  <c r="J54"/>
  <c r="W54" s="1"/>
  <c r="J53"/>
  <c r="W53" s="1"/>
  <c r="J52"/>
  <c r="W52" s="1"/>
  <c r="J51"/>
  <c r="W51" s="1"/>
  <c r="J50"/>
  <c r="W50" s="1"/>
  <c r="J48"/>
  <c r="W48" s="1"/>
  <c r="J47"/>
  <c r="W47" s="1"/>
  <c r="B47"/>
  <c r="B48" s="1"/>
  <c r="B49" s="1"/>
  <c r="B50" s="1"/>
  <c r="B51" s="1"/>
  <c r="B52" s="1"/>
  <c r="B53" s="1"/>
  <c r="B54" s="1"/>
  <c r="J46"/>
  <c r="W46" s="1"/>
  <c r="J37"/>
  <c r="V37" s="1"/>
  <c r="J36"/>
  <c r="V36" s="1"/>
  <c r="J35"/>
  <c r="V35" s="1"/>
  <c r="J34"/>
  <c r="V34" s="1"/>
  <c r="J33"/>
  <c r="V33" s="1"/>
  <c r="J32"/>
  <c r="V32" s="1"/>
  <c r="J31"/>
  <c r="V31" s="1"/>
  <c r="J30"/>
  <c r="V30" s="1"/>
  <c r="B30"/>
  <c r="B31" s="1"/>
  <c r="B32" s="1"/>
  <c r="B33" s="1"/>
  <c r="B34" s="1"/>
  <c r="B35" s="1"/>
  <c r="B36" s="1"/>
  <c r="B37" s="1"/>
  <c r="J29"/>
  <c r="V29" s="1"/>
  <c r="J20"/>
  <c r="W20" s="1"/>
  <c r="J19"/>
  <c r="W19" s="1"/>
  <c r="J18"/>
  <c r="W18" s="1"/>
  <c r="J17"/>
  <c r="W17" s="1"/>
  <c r="J16"/>
  <c r="W16" s="1"/>
  <c r="J15"/>
  <c r="W15" s="1"/>
  <c r="J14"/>
  <c r="W14" s="1"/>
  <c r="J13"/>
  <c r="W13" s="1"/>
  <c r="J12"/>
  <c r="V12" s="1"/>
  <c r="J11"/>
  <c r="V11" s="1"/>
  <c r="N10"/>
  <c r="J10"/>
  <c r="V10" s="1"/>
  <c r="J9"/>
  <c r="W9" s="1"/>
  <c r="N8"/>
  <c r="J8"/>
  <c r="W8" s="1"/>
  <c r="J7"/>
  <c r="V7" s="1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N6"/>
  <c r="J6"/>
  <c r="W6" s="1"/>
  <c r="N4"/>
  <c r="J13" i="18"/>
  <c r="J14"/>
  <c r="N12" i="22" l="1"/>
  <c r="R6" i="28"/>
  <c r="P8" s="1"/>
  <c r="V21" i="24"/>
  <c r="O4" s="1"/>
  <c r="V31" i="20"/>
  <c r="V10"/>
  <c r="W34"/>
  <c r="V37"/>
  <c r="V65"/>
  <c r="W68"/>
  <c r="N12" i="21"/>
  <c r="V76" i="26"/>
  <c r="O10" s="1"/>
  <c r="R10" s="1"/>
  <c r="N12" i="20"/>
  <c r="V52" i="21"/>
  <c r="N12" i="23"/>
  <c r="V76" i="24"/>
  <c r="O10" s="1"/>
  <c r="R6" i="26"/>
  <c r="N12" i="19"/>
  <c r="W76" i="24"/>
  <c r="P10" s="1"/>
  <c r="W12" i="19"/>
  <c r="W18" i="21"/>
  <c r="W36" i="22"/>
  <c r="W64"/>
  <c r="W65" i="19"/>
  <c r="W63" i="22"/>
  <c r="W55" i="24"/>
  <c r="P8" s="1"/>
  <c r="Q8" s="1"/>
  <c r="V55" i="26"/>
  <c r="O8" s="1"/>
  <c r="R8" s="1"/>
  <c r="W38"/>
  <c r="P6" s="1"/>
  <c r="Q6" s="1"/>
  <c r="V21"/>
  <c r="O4" s="1"/>
  <c r="W21"/>
  <c r="P4" s="1"/>
  <c r="W76"/>
  <c r="P10" s="1"/>
  <c r="W55" i="25"/>
  <c r="P8" s="1"/>
  <c r="Q8" s="1"/>
  <c r="W76"/>
  <c r="P10" s="1"/>
  <c r="V21"/>
  <c r="O4" s="1"/>
  <c r="W21"/>
  <c r="P4" s="1"/>
  <c r="V38"/>
  <c r="O6" s="1"/>
  <c r="V76"/>
  <c r="O10" s="1"/>
  <c r="V38" i="24"/>
  <c r="O6" s="1"/>
  <c r="W21"/>
  <c r="P4" s="1"/>
  <c r="R4"/>
  <c r="W36" i="23"/>
  <c r="V18" i="19"/>
  <c r="V20"/>
  <c r="W34"/>
  <c r="W36"/>
  <c r="V48"/>
  <c r="V50"/>
  <c r="V52"/>
  <c r="V54"/>
  <c r="V74"/>
  <c r="V33" i="20"/>
  <c r="V36"/>
  <c r="V63"/>
  <c r="V64"/>
  <c r="V75"/>
  <c r="V17" i="21"/>
  <c r="V69"/>
  <c r="V75"/>
  <c r="V35" i="22"/>
  <c r="V67"/>
  <c r="V9" i="19"/>
  <c r="V13"/>
  <c r="W49"/>
  <c r="W55" s="1"/>
  <c r="P8" s="1"/>
  <c r="W64"/>
  <c r="W66"/>
  <c r="V35" i="20"/>
  <c r="V6" i="21"/>
  <c r="V19"/>
  <c r="V33"/>
  <c r="V73"/>
  <c r="W30" i="22"/>
  <c r="W33"/>
  <c r="V37"/>
  <c r="W65"/>
  <c r="V75"/>
  <c r="V17" i="19"/>
  <c r="V19"/>
  <c r="W35"/>
  <c r="W37"/>
  <c r="V47"/>
  <c r="V51"/>
  <c r="V53"/>
  <c r="W70"/>
  <c r="V73"/>
  <c r="V7" i="20"/>
  <c r="V32"/>
  <c r="V70"/>
  <c r="V48" i="21"/>
  <c r="V64"/>
  <c r="V7" i="22"/>
  <c r="V49" i="23"/>
  <c r="V11"/>
  <c r="V64"/>
  <c r="W10"/>
  <c r="W30"/>
  <c r="V51"/>
  <c r="W32"/>
  <c r="V53"/>
  <c r="W74"/>
  <c r="W34"/>
  <c r="V47"/>
  <c r="W63"/>
  <c r="W7"/>
  <c r="W8"/>
  <c r="V12"/>
  <c r="V14"/>
  <c r="V16"/>
  <c r="V18"/>
  <c r="V20"/>
  <c r="J38"/>
  <c r="W65"/>
  <c r="W67"/>
  <c r="W69"/>
  <c r="W71"/>
  <c r="W75"/>
  <c r="W9"/>
  <c r="W31"/>
  <c r="W33"/>
  <c r="W35"/>
  <c r="W37"/>
  <c r="V48"/>
  <c r="V50"/>
  <c r="V52"/>
  <c r="V54"/>
  <c r="V73"/>
  <c r="V13"/>
  <c r="V15"/>
  <c r="V17"/>
  <c r="V19"/>
  <c r="W29"/>
  <c r="V46"/>
  <c r="W66"/>
  <c r="W68"/>
  <c r="W70"/>
  <c r="J76"/>
  <c r="V38"/>
  <c r="O6" s="1"/>
  <c r="W55"/>
  <c r="P8" s="1"/>
  <c r="J21"/>
  <c r="J55"/>
  <c r="W72"/>
  <c r="W6"/>
  <c r="V72"/>
  <c r="W72" i="22"/>
  <c r="W32"/>
  <c r="J38"/>
  <c r="W34"/>
  <c r="V71"/>
  <c r="W31"/>
  <c r="W69"/>
  <c r="W68"/>
  <c r="J55"/>
  <c r="V55"/>
  <c r="O8" s="1"/>
  <c r="R8" s="1"/>
  <c r="V8"/>
  <c r="W70"/>
  <c r="J76"/>
  <c r="W66"/>
  <c r="V6"/>
  <c r="W29"/>
  <c r="V29"/>
  <c r="J21"/>
  <c r="W12"/>
  <c r="W13"/>
  <c r="W14"/>
  <c r="W15"/>
  <c r="W16"/>
  <c r="W17"/>
  <c r="W18"/>
  <c r="W19"/>
  <c r="W20"/>
  <c r="W46"/>
  <c r="W47"/>
  <c r="W48"/>
  <c r="W49"/>
  <c r="W50"/>
  <c r="W51"/>
  <c r="W52"/>
  <c r="W53"/>
  <c r="W54"/>
  <c r="W73"/>
  <c r="W9"/>
  <c r="W10"/>
  <c r="W11"/>
  <c r="W74"/>
  <c r="V71" i="21"/>
  <c r="V15"/>
  <c r="V13"/>
  <c r="W16"/>
  <c r="W20"/>
  <c r="W51"/>
  <c r="V35"/>
  <c r="V37"/>
  <c r="W53"/>
  <c r="W46"/>
  <c r="V31"/>
  <c r="V36"/>
  <c r="W54"/>
  <c r="V70"/>
  <c r="V34"/>
  <c r="V68"/>
  <c r="V32"/>
  <c r="V50"/>
  <c r="W47"/>
  <c r="V67"/>
  <c r="V30"/>
  <c r="V29"/>
  <c r="V66"/>
  <c r="V7"/>
  <c r="V14"/>
  <c r="W72"/>
  <c r="V65"/>
  <c r="V63"/>
  <c r="J55"/>
  <c r="W49"/>
  <c r="W38"/>
  <c r="P6" s="1"/>
  <c r="J21"/>
  <c r="W12"/>
  <c r="W8"/>
  <c r="W9"/>
  <c r="W10"/>
  <c r="W11"/>
  <c r="J38"/>
  <c r="W74"/>
  <c r="J76"/>
  <c r="W71" i="20"/>
  <c r="J21"/>
  <c r="W69"/>
  <c r="W67"/>
  <c r="V9"/>
  <c r="W8"/>
  <c r="W30"/>
  <c r="J55"/>
  <c r="W66"/>
  <c r="J38"/>
  <c r="W29"/>
  <c r="J76"/>
  <c r="V55"/>
  <c r="O8" s="1"/>
  <c r="R8" s="1"/>
  <c r="V6"/>
  <c r="W12"/>
  <c r="W13"/>
  <c r="W14"/>
  <c r="W15"/>
  <c r="W16"/>
  <c r="W17"/>
  <c r="W18"/>
  <c r="W19"/>
  <c r="W20"/>
  <c r="W46"/>
  <c r="W47"/>
  <c r="W48"/>
  <c r="W49"/>
  <c r="W50"/>
  <c r="W51"/>
  <c r="W52"/>
  <c r="W53"/>
  <c r="W54"/>
  <c r="V72"/>
  <c r="W73"/>
  <c r="W11"/>
  <c r="W74"/>
  <c r="W71" i="19"/>
  <c r="V16"/>
  <c r="V15"/>
  <c r="V14"/>
  <c r="W33"/>
  <c r="W69"/>
  <c r="W11"/>
  <c r="W10"/>
  <c r="W32"/>
  <c r="W68"/>
  <c r="V8"/>
  <c r="W67"/>
  <c r="W31"/>
  <c r="J76"/>
  <c r="W30"/>
  <c r="J38"/>
  <c r="W29"/>
  <c r="V46"/>
  <c r="W7"/>
  <c r="V38"/>
  <c r="O6" s="1"/>
  <c r="R6" s="1"/>
  <c r="V6"/>
  <c r="J21"/>
  <c r="J55"/>
  <c r="V63"/>
  <c r="W72"/>
  <c r="V75"/>
  <c r="J71" i="18"/>
  <c r="V38" i="22" l="1"/>
  <c r="O6" s="1"/>
  <c r="R6" s="1"/>
  <c r="P12" i="25"/>
  <c r="Q10" i="26"/>
  <c r="V38" i="20"/>
  <c r="O6" s="1"/>
  <c r="R6" s="1"/>
  <c r="Q6" i="24"/>
  <c r="R6"/>
  <c r="R4" i="25"/>
  <c r="O12"/>
  <c r="R12" s="1"/>
  <c r="P14" s="1"/>
  <c r="P12" i="26"/>
  <c r="Q8"/>
  <c r="R10" i="25"/>
  <c r="Q10"/>
  <c r="O12" i="26"/>
  <c r="R12" s="1"/>
  <c r="P14" s="1"/>
  <c r="R4"/>
  <c r="Q4"/>
  <c r="Q12" s="1"/>
  <c r="R10" i="24"/>
  <c r="Q10"/>
  <c r="Q4"/>
  <c r="P12"/>
  <c r="V55" i="19"/>
  <c r="O8" s="1"/>
  <c r="R8" s="1"/>
  <c r="O12" i="24"/>
  <c r="R12" s="1"/>
  <c r="P14" s="1"/>
  <c r="V76" i="20"/>
  <c r="O10" s="1"/>
  <c r="R10" s="1"/>
  <c r="V55" i="21"/>
  <c r="O8" s="1"/>
  <c r="R8" s="1"/>
  <c r="V76" i="22"/>
  <c r="O10" s="1"/>
  <c r="R10" s="1"/>
  <c r="W21" i="19"/>
  <c r="P4" s="1"/>
  <c r="Q4" i="25"/>
  <c r="Q6"/>
  <c r="R6"/>
  <c r="V76" i="19"/>
  <c r="O10" s="1"/>
  <c r="R10" s="1"/>
  <c r="W38" i="23"/>
  <c r="P6" s="1"/>
  <c r="Q6" s="1"/>
  <c r="V55"/>
  <c r="O8" s="1"/>
  <c r="R8" s="1"/>
  <c r="V21"/>
  <c r="O4" s="1"/>
  <c r="V76"/>
  <c r="O10" s="1"/>
  <c r="R10" s="1"/>
  <c r="W76"/>
  <c r="P10" s="1"/>
  <c r="W21"/>
  <c r="P4" s="1"/>
  <c r="R6"/>
  <c r="W38" i="22"/>
  <c r="P6" s="1"/>
  <c r="Q6" s="1"/>
  <c r="W21"/>
  <c r="P4" s="1"/>
  <c r="V21"/>
  <c r="O4" s="1"/>
  <c r="W76"/>
  <c r="P10" s="1"/>
  <c r="W55"/>
  <c r="P8" s="1"/>
  <c r="Q8" s="1"/>
  <c r="W76" i="21"/>
  <c r="P10" s="1"/>
  <c r="W55"/>
  <c r="P8" s="1"/>
  <c r="Q8" s="1"/>
  <c r="V38"/>
  <c r="O6" s="1"/>
  <c r="R6" s="1"/>
  <c r="V76"/>
  <c r="O10" s="1"/>
  <c r="R10" s="1"/>
  <c r="V21"/>
  <c r="O4" s="1"/>
  <c r="W21"/>
  <c r="P4" s="1"/>
  <c r="P12" s="1"/>
  <c r="V21" i="20"/>
  <c r="O4" s="1"/>
  <c r="W21"/>
  <c r="P4" s="1"/>
  <c r="W38"/>
  <c r="P6" s="1"/>
  <c r="W76"/>
  <c r="P10" s="1"/>
  <c r="W55"/>
  <c r="P8" s="1"/>
  <c r="Q8" s="1"/>
  <c r="V21" i="19"/>
  <c r="O4" s="1"/>
  <c r="W76"/>
  <c r="P10" s="1"/>
  <c r="W38"/>
  <c r="P6" s="1"/>
  <c r="Q6" s="1"/>
  <c r="Q8"/>
  <c r="J75" i="18"/>
  <c r="W75" s="1"/>
  <c r="J74"/>
  <c r="V74" s="1"/>
  <c r="J73"/>
  <c r="V73" s="1"/>
  <c r="J72"/>
  <c r="V72" s="1"/>
  <c r="W71"/>
  <c r="J70"/>
  <c r="W70" s="1"/>
  <c r="J69"/>
  <c r="W69" s="1"/>
  <c r="J68"/>
  <c r="W68" s="1"/>
  <c r="J67"/>
  <c r="W67" s="1"/>
  <c r="J66"/>
  <c r="W66" s="1"/>
  <c r="J65"/>
  <c r="W65" s="1"/>
  <c r="J64"/>
  <c r="W64" s="1"/>
  <c r="B64"/>
  <c r="B65" s="1"/>
  <c r="B66" s="1"/>
  <c r="B67" s="1"/>
  <c r="B68" s="1"/>
  <c r="B69" s="1"/>
  <c r="B70" s="1"/>
  <c r="B71" s="1"/>
  <c r="J63"/>
  <c r="W63" s="1"/>
  <c r="J54"/>
  <c r="W54" s="1"/>
  <c r="J53"/>
  <c r="W53" s="1"/>
  <c r="J52"/>
  <c r="V52" s="1"/>
  <c r="J51"/>
  <c r="W51" s="1"/>
  <c r="J50"/>
  <c r="V50" s="1"/>
  <c r="J49"/>
  <c r="W49" s="1"/>
  <c r="J48"/>
  <c r="W48" s="1"/>
  <c r="J47"/>
  <c r="V47" s="1"/>
  <c r="B47"/>
  <c r="B48" s="1"/>
  <c r="B49" s="1"/>
  <c r="B50" s="1"/>
  <c r="B51" s="1"/>
  <c r="B52" s="1"/>
  <c r="B53" s="1"/>
  <c r="B54" s="1"/>
  <c r="J46"/>
  <c r="J37"/>
  <c r="W37" s="1"/>
  <c r="J36"/>
  <c r="W36" s="1"/>
  <c r="J35"/>
  <c r="W35" s="1"/>
  <c r="J34"/>
  <c r="W34" s="1"/>
  <c r="J33"/>
  <c r="W33" s="1"/>
  <c r="J32"/>
  <c r="W32" s="1"/>
  <c r="J31"/>
  <c r="W31" s="1"/>
  <c r="J30"/>
  <c r="W30" s="1"/>
  <c r="B30"/>
  <c r="B31" s="1"/>
  <c r="B32" s="1"/>
  <c r="B33" s="1"/>
  <c r="B34" s="1"/>
  <c r="B35" s="1"/>
  <c r="B36" s="1"/>
  <c r="B37" s="1"/>
  <c r="J29"/>
  <c r="W29" s="1"/>
  <c r="J20"/>
  <c r="V20" s="1"/>
  <c r="J19"/>
  <c r="V19" s="1"/>
  <c r="J18"/>
  <c r="V18" s="1"/>
  <c r="J17"/>
  <c r="V17" s="1"/>
  <c r="J16"/>
  <c r="V16" s="1"/>
  <c r="J15"/>
  <c r="V15" s="1"/>
  <c r="W14"/>
  <c r="V14"/>
  <c r="V13"/>
  <c r="J12"/>
  <c r="V12" s="1"/>
  <c r="J11"/>
  <c r="W11" s="1"/>
  <c r="N10"/>
  <c r="J10"/>
  <c r="W10" s="1"/>
  <c r="J9"/>
  <c r="W9" s="1"/>
  <c r="N8"/>
  <c r="J8"/>
  <c r="W8" s="1"/>
  <c r="J7"/>
  <c r="V7" s="1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N6"/>
  <c r="J6"/>
  <c r="N4"/>
  <c r="J74" i="16"/>
  <c r="W74" s="1"/>
  <c r="J72"/>
  <c r="V72" s="1"/>
  <c r="J63"/>
  <c r="J66"/>
  <c r="J64"/>
  <c r="Q6" i="20" l="1"/>
  <c r="V9" i="18"/>
  <c r="O12" i="22"/>
  <c r="R12" s="1"/>
  <c r="P14" s="1"/>
  <c r="W20" i="18"/>
  <c r="P12" i="23"/>
  <c r="Q12" i="24"/>
  <c r="R4" i="21"/>
  <c r="O12"/>
  <c r="R12" s="1"/>
  <c r="P14" s="1"/>
  <c r="P12" i="22"/>
  <c r="Q12" i="25"/>
  <c r="N12" i="18"/>
  <c r="R4" i="19"/>
  <c r="O12"/>
  <c r="R12" s="1"/>
  <c r="P14" s="1"/>
  <c r="P12" i="20"/>
  <c r="P12" i="19"/>
  <c r="R4" i="20"/>
  <c r="O12"/>
  <c r="R12" s="1"/>
  <c r="P14" s="1"/>
  <c r="R4" i="23"/>
  <c r="O12"/>
  <c r="R12" s="1"/>
  <c r="P14" s="1"/>
  <c r="W52" i="18"/>
  <c r="V8"/>
  <c r="W19"/>
  <c r="V51"/>
  <c r="W17"/>
  <c r="W18"/>
  <c r="V49"/>
  <c r="V54"/>
  <c r="V10"/>
  <c r="V53"/>
  <c r="W72" i="16"/>
  <c r="Q8" i="23"/>
  <c r="Q4"/>
  <c r="Q4" i="22"/>
  <c r="Q12" s="1"/>
  <c r="R4"/>
  <c r="Q6" i="21"/>
  <c r="Q4"/>
  <c r="Q4" i="20"/>
  <c r="Q12" s="1"/>
  <c r="Q4" i="19"/>
  <c r="Q12" s="1"/>
  <c r="W15" i="18"/>
  <c r="W16"/>
  <c r="W50"/>
  <c r="W73"/>
  <c r="V48"/>
  <c r="W13"/>
  <c r="W12"/>
  <c r="V11"/>
  <c r="J55"/>
  <c r="W47"/>
  <c r="J21"/>
  <c r="W7"/>
  <c r="W46"/>
  <c r="V46"/>
  <c r="W6"/>
  <c r="V6"/>
  <c r="W38"/>
  <c r="P6" s="1"/>
  <c r="V29"/>
  <c r="V30"/>
  <c r="V31"/>
  <c r="V32"/>
  <c r="V33"/>
  <c r="V34"/>
  <c r="V35"/>
  <c r="V36"/>
  <c r="V37"/>
  <c r="V63"/>
  <c r="V64"/>
  <c r="V65"/>
  <c r="V66"/>
  <c r="V67"/>
  <c r="V68"/>
  <c r="V69"/>
  <c r="V70"/>
  <c r="V71"/>
  <c r="W72"/>
  <c r="V75"/>
  <c r="J38"/>
  <c r="W74"/>
  <c r="J76"/>
  <c r="V74" i="16"/>
  <c r="W17" i="15"/>
  <c r="W19"/>
  <c r="J75" i="16"/>
  <c r="W75" s="1"/>
  <c r="J73"/>
  <c r="W73" s="1"/>
  <c r="J71"/>
  <c r="V71" s="1"/>
  <c r="J70"/>
  <c r="V70" s="1"/>
  <c r="J69"/>
  <c r="V69" s="1"/>
  <c r="J68"/>
  <c r="V68" s="1"/>
  <c r="J67"/>
  <c r="V67" s="1"/>
  <c r="V66"/>
  <c r="J65"/>
  <c r="V65" s="1"/>
  <c r="V64"/>
  <c r="B64"/>
  <c r="B65" s="1"/>
  <c r="B66" s="1"/>
  <c r="B67" s="1"/>
  <c r="B68" s="1"/>
  <c r="B69" s="1"/>
  <c r="B70" s="1"/>
  <c r="B71" s="1"/>
  <c r="J54"/>
  <c r="W54" s="1"/>
  <c r="J53"/>
  <c r="W53" s="1"/>
  <c r="J52"/>
  <c r="W52" s="1"/>
  <c r="J51"/>
  <c r="V51" s="1"/>
  <c r="J50"/>
  <c r="W50" s="1"/>
  <c r="J49"/>
  <c r="V49" s="1"/>
  <c r="J48"/>
  <c r="W48" s="1"/>
  <c r="J47"/>
  <c r="V47" s="1"/>
  <c r="B47"/>
  <c r="B48" s="1"/>
  <c r="B49" s="1"/>
  <c r="B50" s="1"/>
  <c r="B51" s="1"/>
  <c r="B52" s="1"/>
  <c r="B53" s="1"/>
  <c r="B54" s="1"/>
  <c r="J46"/>
  <c r="W46" s="1"/>
  <c r="J37"/>
  <c r="V37" s="1"/>
  <c r="J36"/>
  <c r="V36" s="1"/>
  <c r="J35"/>
  <c r="V35" s="1"/>
  <c r="J34"/>
  <c r="V34" s="1"/>
  <c r="J33"/>
  <c r="V33" s="1"/>
  <c r="J32"/>
  <c r="V32" s="1"/>
  <c r="J31"/>
  <c r="V31" s="1"/>
  <c r="J30"/>
  <c r="V30" s="1"/>
  <c r="B30"/>
  <c r="B31" s="1"/>
  <c r="B32" s="1"/>
  <c r="B33" s="1"/>
  <c r="B34" s="1"/>
  <c r="B35" s="1"/>
  <c r="B36" s="1"/>
  <c r="B37" s="1"/>
  <c r="J29"/>
  <c r="V29" s="1"/>
  <c r="J20"/>
  <c r="V20" s="1"/>
  <c r="J19"/>
  <c r="V19" s="1"/>
  <c r="J18"/>
  <c r="V18" s="1"/>
  <c r="J17"/>
  <c r="V17" s="1"/>
  <c r="J16"/>
  <c r="V16" s="1"/>
  <c r="J15"/>
  <c r="V15" s="1"/>
  <c r="J14"/>
  <c r="V14" s="1"/>
  <c r="J13"/>
  <c r="V13" s="1"/>
  <c r="J12"/>
  <c r="V12" s="1"/>
  <c r="J11"/>
  <c r="W11" s="1"/>
  <c r="N10"/>
  <c r="J10"/>
  <c r="W10" s="1"/>
  <c r="J9"/>
  <c r="W9" s="1"/>
  <c r="N8"/>
  <c r="J8"/>
  <c r="V8" s="1"/>
  <c r="J7"/>
  <c r="V7" s="1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N6"/>
  <c r="J6"/>
  <c r="N4"/>
  <c r="N12" s="1"/>
  <c r="J13" i="15"/>
  <c r="V13" s="1"/>
  <c r="J73"/>
  <c r="V73" s="1"/>
  <c r="J72"/>
  <c r="V72" s="1"/>
  <c r="J71"/>
  <c r="W71" s="1"/>
  <c r="J70"/>
  <c r="W70" s="1"/>
  <c r="J69"/>
  <c r="W69" s="1"/>
  <c r="J68"/>
  <c r="W68" s="1"/>
  <c r="J67"/>
  <c r="W67" s="1"/>
  <c r="J66"/>
  <c r="W66" s="1"/>
  <c r="J65"/>
  <c r="W65" s="1"/>
  <c r="J64"/>
  <c r="W64" s="1"/>
  <c r="B64"/>
  <c r="B65" s="1"/>
  <c r="B66" s="1"/>
  <c r="B67" s="1"/>
  <c r="B68" s="1"/>
  <c r="B69" s="1"/>
  <c r="B70" s="1"/>
  <c r="B71" s="1"/>
  <c r="J63"/>
  <c r="V63" s="1"/>
  <c r="V54"/>
  <c r="W53"/>
  <c r="V53"/>
  <c r="V52"/>
  <c r="V51"/>
  <c r="V50"/>
  <c r="J49"/>
  <c r="V49" s="1"/>
  <c r="J48"/>
  <c r="V48" s="1"/>
  <c r="J47"/>
  <c r="V47" s="1"/>
  <c r="B47"/>
  <c r="B48" s="1"/>
  <c r="B49" s="1"/>
  <c r="B50" s="1"/>
  <c r="B51" s="1"/>
  <c r="B52" s="1"/>
  <c r="B53" s="1"/>
  <c r="B54" s="1"/>
  <c r="J46"/>
  <c r="V46" s="1"/>
  <c r="W37"/>
  <c r="V36"/>
  <c r="W36"/>
  <c r="W35"/>
  <c r="W34"/>
  <c r="W33"/>
  <c r="J32"/>
  <c r="W32" s="1"/>
  <c r="J31"/>
  <c r="W31" s="1"/>
  <c r="J30"/>
  <c r="W30" s="1"/>
  <c r="B30"/>
  <c r="B31" s="1"/>
  <c r="B32" s="1"/>
  <c r="B33" s="1"/>
  <c r="B34" s="1"/>
  <c r="B35" s="1"/>
  <c r="B36" s="1"/>
  <c r="B37" s="1"/>
  <c r="J29"/>
  <c r="W29" s="1"/>
  <c r="W20"/>
  <c r="V19"/>
  <c r="W18"/>
  <c r="V17"/>
  <c r="W16"/>
  <c r="J15"/>
  <c r="V15" s="1"/>
  <c r="J14"/>
  <c r="W14" s="1"/>
  <c r="J12"/>
  <c r="V12" s="1"/>
  <c r="J11"/>
  <c r="W11" s="1"/>
  <c r="N10"/>
  <c r="J10"/>
  <c r="W10" s="1"/>
  <c r="J9"/>
  <c r="V9" s="1"/>
  <c r="N8"/>
  <c r="J8"/>
  <c r="V8" s="1"/>
  <c r="J7"/>
  <c r="V7" s="1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N6"/>
  <c r="J6"/>
  <c r="V6" s="1"/>
  <c r="N4"/>
  <c r="J73" i="14"/>
  <c r="W73" s="1"/>
  <c r="J72"/>
  <c r="W72" s="1"/>
  <c r="J71"/>
  <c r="W71" s="1"/>
  <c r="J70"/>
  <c r="W70" s="1"/>
  <c r="J69"/>
  <c r="W69" s="1"/>
  <c r="J68"/>
  <c r="W68" s="1"/>
  <c r="J67"/>
  <c r="W67" s="1"/>
  <c r="J66"/>
  <c r="W66" s="1"/>
  <c r="J65"/>
  <c r="W65" s="1"/>
  <c r="J64"/>
  <c r="W64" s="1"/>
  <c r="B64"/>
  <c r="B65" s="1"/>
  <c r="B66" s="1"/>
  <c r="B67" s="1"/>
  <c r="B68" s="1"/>
  <c r="B69" s="1"/>
  <c r="B70" s="1"/>
  <c r="B71" s="1"/>
  <c r="J63"/>
  <c r="V63" s="1"/>
  <c r="J54"/>
  <c r="V54" s="1"/>
  <c r="J53"/>
  <c r="V53" s="1"/>
  <c r="J52"/>
  <c r="V52" s="1"/>
  <c r="J51"/>
  <c r="V51" s="1"/>
  <c r="J50"/>
  <c r="V50" s="1"/>
  <c r="J49"/>
  <c r="V49" s="1"/>
  <c r="J48"/>
  <c r="V48" s="1"/>
  <c r="J47"/>
  <c r="V47" s="1"/>
  <c r="B47"/>
  <c r="B48" s="1"/>
  <c r="B49" s="1"/>
  <c r="B50" s="1"/>
  <c r="B51" s="1"/>
  <c r="B52" s="1"/>
  <c r="B53" s="1"/>
  <c r="B54" s="1"/>
  <c r="J46"/>
  <c r="V46" s="1"/>
  <c r="J37"/>
  <c r="W37" s="1"/>
  <c r="J36"/>
  <c r="W36" s="1"/>
  <c r="J35"/>
  <c r="W35" s="1"/>
  <c r="J34"/>
  <c r="W34" s="1"/>
  <c r="J33"/>
  <c r="W33" s="1"/>
  <c r="J32"/>
  <c r="W32" s="1"/>
  <c r="J31"/>
  <c r="W31" s="1"/>
  <c r="J30"/>
  <c r="W30" s="1"/>
  <c r="B30"/>
  <c r="B31" s="1"/>
  <c r="B32" s="1"/>
  <c r="B33" s="1"/>
  <c r="B34" s="1"/>
  <c r="B35" s="1"/>
  <c r="B36" s="1"/>
  <c r="B37" s="1"/>
  <c r="J29"/>
  <c r="W29" s="1"/>
  <c r="J20"/>
  <c r="V20" s="1"/>
  <c r="J19"/>
  <c r="W19" s="1"/>
  <c r="J18"/>
  <c r="W18" s="1"/>
  <c r="J17"/>
  <c r="V17" s="1"/>
  <c r="J16"/>
  <c r="V16" s="1"/>
  <c r="J15"/>
  <c r="W15" s="1"/>
  <c r="J14"/>
  <c r="W14" s="1"/>
  <c r="J13"/>
  <c r="V13" s="1"/>
  <c r="J12"/>
  <c r="V12" s="1"/>
  <c r="J11"/>
  <c r="W11" s="1"/>
  <c r="N10"/>
  <c r="J10"/>
  <c r="V10" s="1"/>
  <c r="J9"/>
  <c r="W9" s="1"/>
  <c r="N8"/>
  <c r="J8"/>
  <c r="W8" s="1"/>
  <c r="J7"/>
  <c r="V7" s="1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N6"/>
  <c r="J6"/>
  <c r="W6" s="1"/>
  <c r="N4"/>
  <c r="N10" i="13"/>
  <c r="J73"/>
  <c r="W73" s="1"/>
  <c r="W51" i="16" l="1"/>
  <c r="Q12" i="21"/>
  <c r="Q12" i="23"/>
  <c r="W17" i="16"/>
  <c r="V52"/>
  <c r="N12" i="14"/>
  <c r="N12" i="15"/>
  <c r="W19" i="16"/>
  <c r="W12"/>
  <c r="W15"/>
  <c r="W50" i="14"/>
  <c r="W52"/>
  <c r="W54"/>
  <c r="V19"/>
  <c r="V15"/>
  <c r="V11"/>
  <c r="W17"/>
  <c r="W13"/>
  <c r="W10"/>
  <c r="V8"/>
  <c r="V21" s="1"/>
  <c r="V6"/>
  <c r="W49" i="16"/>
  <c r="V54"/>
  <c r="V73"/>
  <c r="V18" i="14"/>
  <c r="V14"/>
  <c r="W20"/>
  <c r="W16"/>
  <c r="W12"/>
  <c r="W7"/>
  <c r="W51"/>
  <c r="W53"/>
  <c r="W16" i="16"/>
  <c r="W18"/>
  <c r="W20"/>
  <c r="V48"/>
  <c r="V53"/>
  <c r="V9" i="14"/>
  <c r="V21" i="18"/>
  <c r="O4" s="1"/>
  <c r="W55"/>
  <c r="P8" s="1"/>
  <c r="W76"/>
  <c r="P10" s="1"/>
  <c r="V55"/>
  <c r="O8" s="1"/>
  <c r="R8" s="1"/>
  <c r="W21"/>
  <c r="P4" s="1"/>
  <c r="V38"/>
  <c r="O6" s="1"/>
  <c r="V76"/>
  <c r="O10" s="1"/>
  <c r="R10" s="1"/>
  <c r="W14" i="16"/>
  <c r="V50"/>
  <c r="J55"/>
  <c r="V75"/>
  <c r="W9" i="15"/>
  <c r="W12"/>
  <c r="W13"/>
  <c r="W6"/>
  <c r="W15"/>
  <c r="W8"/>
  <c r="W13" i="16"/>
  <c r="V11"/>
  <c r="V10"/>
  <c r="V9"/>
  <c r="W47"/>
  <c r="V46"/>
  <c r="V67" i="14"/>
  <c r="V66"/>
  <c r="V32"/>
  <c r="V34"/>
  <c r="V36"/>
  <c r="V29"/>
  <c r="V31"/>
  <c r="V33"/>
  <c r="V35"/>
  <c r="V37"/>
  <c r="V64"/>
  <c r="J76" i="16"/>
  <c r="J21"/>
  <c r="W6"/>
  <c r="W7" i="15"/>
  <c r="V31"/>
  <c r="V34"/>
  <c r="W51"/>
  <c r="V20"/>
  <c r="V18"/>
  <c r="V16"/>
  <c r="V14"/>
  <c r="V10"/>
  <c r="V69"/>
  <c r="W72"/>
  <c r="V11"/>
  <c r="V30"/>
  <c r="V35"/>
  <c r="V37"/>
  <c r="W47"/>
  <c r="W52"/>
  <c r="W54"/>
  <c r="V70"/>
  <c r="V38" i="16"/>
  <c r="O6" s="1"/>
  <c r="R6" s="1"/>
  <c r="W8"/>
  <c r="J38"/>
  <c r="W7"/>
  <c r="W29"/>
  <c r="W30"/>
  <c r="W31"/>
  <c r="W32"/>
  <c r="W33"/>
  <c r="W34"/>
  <c r="W35"/>
  <c r="W36"/>
  <c r="W37"/>
  <c r="W63"/>
  <c r="W64"/>
  <c r="W65"/>
  <c r="W66"/>
  <c r="W67"/>
  <c r="W68"/>
  <c r="W69"/>
  <c r="W70"/>
  <c r="W71"/>
  <c r="V6"/>
  <c r="V63"/>
  <c r="W73" i="15"/>
  <c r="W50"/>
  <c r="W49"/>
  <c r="V32"/>
  <c r="V33"/>
  <c r="V71"/>
  <c r="W48"/>
  <c r="V68"/>
  <c r="V67"/>
  <c r="V66"/>
  <c r="V65"/>
  <c r="V29"/>
  <c r="J55"/>
  <c r="W46"/>
  <c r="J74"/>
  <c r="V64"/>
  <c r="W38"/>
  <c r="P6" s="1"/>
  <c r="V55"/>
  <c r="O8" s="1"/>
  <c r="R8" s="1"/>
  <c r="J38"/>
  <c r="J21"/>
  <c r="W63"/>
  <c r="V71" i="14"/>
  <c r="V70"/>
  <c r="W48"/>
  <c r="W47"/>
  <c r="W49"/>
  <c r="V55"/>
  <c r="O8" s="1"/>
  <c r="R8" s="1"/>
  <c r="J55"/>
  <c r="V72"/>
  <c r="V69"/>
  <c r="V68"/>
  <c r="V30"/>
  <c r="W46"/>
  <c r="J74"/>
  <c r="V65"/>
  <c r="W38"/>
  <c r="P6" s="1"/>
  <c r="J21"/>
  <c r="J38"/>
  <c r="V73"/>
  <c r="W63"/>
  <c r="W74" s="1"/>
  <c r="P10" s="1"/>
  <c r="V73" i="13"/>
  <c r="N4"/>
  <c r="N6"/>
  <c r="J49"/>
  <c r="J48"/>
  <c r="J47"/>
  <c r="J46"/>
  <c r="J33"/>
  <c r="J32"/>
  <c r="J31"/>
  <c r="J30"/>
  <c r="J29"/>
  <c r="J14"/>
  <c r="J13"/>
  <c r="J12"/>
  <c r="J11"/>
  <c r="J10"/>
  <c r="J9"/>
  <c r="J8"/>
  <c r="J7"/>
  <c r="J6"/>
  <c r="N8"/>
  <c r="J72"/>
  <c r="W72" s="1"/>
  <c r="V76" i="16" l="1"/>
  <c r="O10" s="1"/>
  <c r="R10" s="1"/>
  <c r="W21" i="14"/>
  <c r="R4" i="18"/>
  <c r="O12"/>
  <c r="R12" s="1"/>
  <c r="P14" s="1"/>
  <c r="N12" i="13"/>
  <c r="Q4" i="18"/>
  <c r="P12"/>
  <c r="W55" i="16"/>
  <c r="P8" s="1"/>
  <c r="Q8" i="18"/>
  <c r="R6"/>
  <c r="Q6"/>
  <c r="V55" i="16"/>
  <c r="O8" s="1"/>
  <c r="R8" s="1"/>
  <c r="W21" i="15"/>
  <c r="P4" s="1"/>
  <c r="V21" i="16"/>
  <c r="O4" s="1"/>
  <c r="V21" i="15"/>
  <c r="O4" s="1"/>
  <c r="W21" i="16"/>
  <c r="P4" s="1"/>
  <c r="V38" i="14"/>
  <c r="O6" s="1"/>
  <c r="R6" s="1"/>
  <c r="W38" i="16"/>
  <c r="P6" s="1"/>
  <c r="Q6" s="1"/>
  <c r="W76"/>
  <c r="P10" s="1"/>
  <c r="W74" i="15"/>
  <c r="P10" s="1"/>
  <c r="V38"/>
  <c r="O6" s="1"/>
  <c r="R6" s="1"/>
  <c r="W55"/>
  <c r="P8" s="1"/>
  <c r="Q8" s="1"/>
  <c r="V74"/>
  <c r="O10" s="1"/>
  <c r="R10" s="1"/>
  <c r="W55" i="14"/>
  <c r="P8" s="1"/>
  <c r="Q8" s="1"/>
  <c r="Q6"/>
  <c r="V74"/>
  <c r="O10" s="1"/>
  <c r="R10" s="1"/>
  <c r="O4"/>
  <c r="P4"/>
  <c r="P12" s="1"/>
  <c r="V72" i="13"/>
  <c r="W13"/>
  <c r="J71"/>
  <c r="W71" s="1"/>
  <c r="J70"/>
  <c r="W70" s="1"/>
  <c r="J69"/>
  <c r="W69" s="1"/>
  <c r="J68"/>
  <c r="W68" s="1"/>
  <c r="J67"/>
  <c r="W67" s="1"/>
  <c r="J66"/>
  <c r="W66" s="1"/>
  <c r="J65"/>
  <c r="W65" s="1"/>
  <c r="J64"/>
  <c r="W64" s="1"/>
  <c r="B64"/>
  <c r="B65" s="1"/>
  <c r="B66" s="1"/>
  <c r="B67" s="1"/>
  <c r="B68" s="1"/>
  <c r="B69" s="1"/>
  <c r="B70" s="1"/>
  <c r="B71" s="1"/>
  <c r="J63"/>
  <c r="J54"/>
  <c r="V54" s="1"/>
  <c r="J53"/>
  <c r="V53" s="1"/>
  <c r="J52"/>
  <c r="W52" s="1"/>
  <c r="J51"/>
  <c r="W51" s="1"/>
  <c r="J50"/>
  <c r="W50" s="1"/>
  <c r="W49"/>
  <c r="V49"/>
  <c r="W48"/>
  <c r="V48"/>
  <c r="W47"/>
  <c r="B47"/>
  <c r="B48" s="1"/>
  <c r="B49" s="1"/>
  <c r="B50" s="1"/>
  <c r="B51" s="1"/>
  <c r="B52" s="1"/>
  <c r="B53" s="1"/>
  <c r="B54" s="1"/>
  <c r="W46"/>
  <c r="J37"/>
  <c r="W37" s="1"/>
  <c r="J36"/>
  <c r="W36" s="1"/>
  <c r="J35"/>
  <c r="W35" s="1"/>
  <c r="J34"/>
  <c r="W34" s="1"/>
  <c r="W33"/>
  <c r="W32"/>
  <c r="W31"/>
  <c r="W30"/>
  <c r="B30"/>
  <c r="B31" s="1"/>
  <c r="B32" s="1"/>
  <c r="B33" s="1"/>
  <c r="B34" s="1"/>
  <c r="B35" s="1"/>
  <c r="B36" s="1"/>
  <c r="B37" s="1"/>
  <c r="V29"/>
  <c r="J20"/>
  <c r="V20" s="1"/>
  <c r="J19"/>
  <c r="V19" s="1"/>
  <c r="J18"/>
  <c r="V18" s="1"/>
  <c r="J17"/>
  <c r="W17" s="1"/>
  <c r="J16"/>
  <c r="V16" s="1"/>
  <c r="J15"/>
  <c r="W15" s="1"/>
  <c r="W14"/>
  <c r="W12"/>
  <c r="V12"/>
  <c r="W11"/>
  <c r="V11"/>
  <c r="W10"/>
  <c r="V10"/>
  <c r="W9"/>
  <c r="W8"/>
  <c r="W7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W6"/>
  <c r="J10" i="11"/>
  <c r="V10" s="1"/>
  <c r="J9"/>
  <c r="W9" s="1"/>
  <c r="J8"/>
  <c r="W8" s="1"/>
  <c r="J7"/>
  <c r="W7" s="1"/>
  <c r="J6"/>
  <c r="W6" s="1"/>
  <c r="N4"/>
  <c r="J9" i="10"/>
  <c r="V9" s="1"/>
  <c r="J8"/>
  <c r="W8" s="1"/>
  <c r="J7"/>
  <c r="V7" s="1"/>
  <c r="J6"/>
  <c r="W6" s="1"/>
  <c r="N4"/>
  <c r="N6" s="1"/>
  <c r="J9" i="9"/>
  <c r="V9" s="1"/>
  <c r="J8"/>
  <c r="W8" s="1"/>
  <c r="J7"/>
  <c r="W7" s="1"/>
  <c r="J6"/>
  <c r="W6" s="1"/>
  <c r="N4"/>
  <c r="N6" s="1"/>
  <c r="J11" i="8"/>
  <c r="V11" s="1"/>
  <c r="J10"/>
  <c r="W10" s="1"/>
  <c r="J9"/>
  <c r="V9" s="1"/>
  <c r="J8"/>
  <c r="W8" s="1"/>
  <c r="J7"/>
  <c r="W7" s="1"/>
  <c r="N5"/>
  <c r="N7" s="1"/>
  <c r="J10" i="7"/>
  <c r="V10" s="1"/>
  <c r="V9"/>
  <c r="J9"/>
  <c r="W9" s="1"/>
  <c r="J8"/>
  <c r="W8" s="1"/>
  <c r="J7"/>
  <c r="V7" s="1"/>
  <c r="J6"/>
  <c r="W6" s="1"/>
  <c r="N4"/>
  <c r="N6" s="1"/>
  <c r="W10" i="6"/>
  <c r="V10"/>
  <c r="J9"/>
  <c r="W9" s="1"/>
  <c r="J8"/>
  <c r="W8" s="1"/>
  <c r="J7"/>
  <c r="V7" s="1"/>
  <c r="J6"/>
  <c r="N4"/>
  <c r="J28" i="5"/>
  <c r="V28" s="1"/>
  <c r="J27"/>
  <c r="J26"/>
  <c r="V26" s="1"/>
  <c r="H24"/>
  <c r="J24" s="1"/>
  <c r="J23"/>
  <c r="V23" s="1"/>
  <c r="J22"/>
  <c r="N20"/>
  <c r="R20" s="1"/>
  <c r="J10"/>
  <c r="V10" s="1"/>
  <c r="J9"/>
  <c r="W9" s="1"/>
  <c r="J8"/>
  <c r="W8" s="1"/>
  <c r="J7"/>
  <c r="W7" s="1"/>
  <c r="J6"/>
  <c r="W6" s="1"/>
  <c r="N4"/>
  <c r="N6" s="1"/>
  <c r="W50" i="4"/>
  <c r="V50"/>
  <c r="W49"/>
  <c r="V49"/>
  <c r="J44"/>
  <c r="W48" s="1"/>
  <c r="J43"/>
  <c r="P41"/>
  <c r="P43" s="1"/>
  <c r="N41"/>
  <c r="R41" s="1"/>
  <c r="W35"/>
  <c r="V35"/>
  <c r="J26"/>
  <c r="W33" s="1"/>
  <c r="J25"/>
  <c r="V32" s="1"/>
  <c r="J24"/>
  <c r="W31" s="1"/>
  <c r="R23"/>
  <c r="P25" s="1"/>
  <c r="Q23"/>
  <c r="J23"/>
  <c r="R21"/>
  <c r="J11"/>
  <c r="W11" s="1"/>
  <c r="J10"/>
  <c r="W10" s="1"/>
  <c r="J9"/>
  <c r="V9" s="1"/>
  <c r="J8"/>
  <c r="W8" s="1"/>
  <c r="J7"/>
  <c r="W7" s="1"/>
  <c r="J6"/>
  <c r="N4"/>
  <c r="N6" s="1"/>
  <c r="J51" i="1"/>
  <c r="J29" i="5" l="1"/>
  <c r="V8" i="9"/>
  <c r="W53" i="13"/>
  <c r="Q12" i="18"/>
  <c r="W23" i="5"/>
  <c r="V10" i="8"/>
  <c r="W19" i="13"/>
  <c r="V9" i="5"/>
  <c r="V9" i="11"/>
  <c r="W18" i="13"/>
  <c r="V34"/>
  <c r="V36"/>
  <c r="P12" i="15"/>
  <c r="J32" i="4"/>
  <c r="R4" i="16"/>
  <c r="O12"/>
  <c r="R12" s="1"/>
  <c r="P14" s="1"/>
  <c r="V8" i="7"/>
  <c r="W9" i="8"/>
  <c r="W11"/>
  <c r="V7" i="9"/>
  <c r="W9"/>
  <c r="P12" i="16"/>
  <c r="W10" i="11"/>
  <c r="W11" s="1"/>
  <c r="P4" s="1"/>
  <c r="P6" s="1"/>
  <c r="V17" i="13"/>
  <c r="V35"/>
  <c r="V37"/>
  <c r="R4" i="14"/>
  <c r="O12"/>
  <c r="R12" s="1"/>
  <c r="P14" s="1"/>
  <c r="R4" i="15"/>
  <c r="O12"/>
  <c r="R12" s="1"/>
  <c r="P14" s="1"/>
  <c r="V8" i="4"/>
  <c r="V7" i="5"/>
  <c r="J11" i="6"/>
  <c r="W7" i="10"/>
  <c r="V71" i="13"/>
  <c r="W28" i="5"/>
  <c r="W7" i="6"/>
  <c r="V6" i="10"/>
  <c r="V8"/>
  <c r="W10" i="5"/>
  <c r="V22"/>
  <c r="W6" i="6"/>
  <c r="J10" i="10"/>
  <c r="W16" i="13"/>
  <c r="W21" s="1"/>
  <c r="P4" s="1"/>
  <c r="W20"/>
  <c r="W54"/>
  <c r="V7" i="4"/>
  <c r="W26" i="5"/>
  <c r="W10" i="7"/>
  <c r="V52" i="13"/>
  <c r="V63"/>
  <c r="J74"/>
  <c r="J12" i="4"/>
  <c r="V11"/>
  <c r="W27"/>
  <c r="W11" i="5"/>
  <c r="P4" s="1"/>
  <c r="P6" s="1"/>
  <c r="V70" i="13"/>
  <c r="V6" i="4"/>
  <c r="W9"/>
  <c r="J45"/>
  <c r="V8" i="5"/>
  <c r="N22"/>
  <c r="R22" s="1"/>
  <c r="P24" s="1"/>
  <c r="V6" i="6"/>
  <c r="W12" i="8"/>
  <c r="P5" s="1"/>
  <c r="P7" s="1"/>
  <c r="W9" i="10"/>
  <c r="Q8" i="16"/>
  <c r="Q4"/>
  <c r="Q4" i="15"/>
  <c r="Q12" s="1"/>
  <c r="Q6"/>
  <c r="Q4" i="14"/>
  <c r="Q12" s="1"/>
  <c r="V64" i="13"/>
  <c r="V66"/>
  <c r="V68"/>
  <c r="V65"/>
  <c r="V67"/>
  <c r="V69"/>
  <c r="J55"/>
  <c r="V46"/>
  <c r="V47"/>
  <c r="V51"/>
  <c r="V50"/>
  <c r="J38"/>
  <c r="V30"/>
  <c r="V32"/>
  <c r="V31"/>
  <c r="V33"/>
  <c r="V13"/>
  <c r="V9"/>
  <c r="V15"/>
  <c r="V7"/>
  <c r="V8"/>
  <c r="V14"/>
  <c r="J21"/>
  <c r="W29"/>
  <c r="W38" s="1"/>
  <c r="P6" s="1"/>
  <c r="W63"/>
  <c r="V6"/>
  <c r="N6" i="11"/>
  <c r="V7"/>
  <c r="V8"/>
  <c r="J11"/>
  <c r="V6"/>
  <c r="W10" i="9"/>
  <c r="P4" s="1"/>
  <c r="P6" s="1"/>
  <c r="V6"/>
  <c r="J10"/>
  <c r="V8" i="8"/>
  <c r="J12"/>
  <c r="V7"/>
  <c r="J11" i="7"/>
  <c r="V6"/>
  <c r="V11" s="1"/>
  <c r="O4" s="1"/>
  <c r="W7"/>
  <c r="W11" s="1"/>
  <c r="P4" s="1"/>
  <c r="P6" s="1"/>
  <c r="V9" i="6"/>
  <c r="N6"/>
  <c r="V8"/>
  <c r="W24" i="5"/>
  <c r="V24"/>
  <c r="V29" s="1"/>
  <c r="J11"/>
  <c r="V6"/>
  <c r="W22"/>
  <c r="W6" i="4"/>
  <c r="V10"/>
  <c r="V31"/>
  <c r="W32"/>
  <c r="N43"/>
  <c r="R43" s="1"/>
  <c r="P45" s="1"/>
  <c r="W47"/>
  <c r="V47"/>
  <c r="V33"/>
  <c r="Q41"/>
  <c r="Q43" s="1"/>
  <c r="V48"/>
  <c r="V27"/>
  <c r="J15" i="1"/>
  <c r="J67"/>
  <c r="J66"/>
  <c r="J65"/>
  <c r="J50"/>
  <c r="J49"/>
  <c r="J48"/>
  <c r="J33"/>
  <c r="J32"/>
  <c r="J31"/>
  <c r="J9"/>
  <c r="J8"/>
  <c r="J7"/>
  <c r="J6"/>
  <c r="W55" i="13" l="1"/>
  <c r="P8" s="1"/>
  <c r="W12" i="4"/>
  <c r="P4" s="1"/>
  <c r="P6" s="1"/>
  <c r="W10" i="10"/>
  <c r="P4" s="1"/>
  <c r="P6" s="1"/>
  <c r="Q12" i="16"/>
  <c r="W11" i="6"/>
  <c r="P4" s="1"/>
  <c r="P6" s="1"/>
  <c r="V10" i="9"/>
  <c r="O4" s="1"/>
  <c r="R4" s="1"/>
  <c r="W36" i="4"/>
  <c r="P21" s="1"/>
  <c r="P23" s="1"/>
  <c r="W29" i="5"/>
  <c r="P20" s="1"/>
  <c r="P22" s="1"/>
  <c r="V12" i="8"/>
  <c r="O5" s="1"/>
  <c r="Q5" s="1"/>
  <c r="Q7" s="1"/>
  <c r="V10" i="10"/>
  <c r="O4" s="1"/>
  <c r="R4" s="1"/>
  <c r="V12" i="4"/>
  <c r="O4" s="1"/>
  <c r="R4" s="1"/>
  <c r="V11" i="6"/>
  <c r="O4" s="1"/>
  <c r="R4" s="1"/>
  <c r="W74" i="13"/>
  <c r="P10" s="1"/>
  <c r="P12" s="1"/>
  <c r="V36" i="4"/>
  <c r="V11" i="5"/>
  <c r="O4" s="1"/>
  <c r="Q4" s="1"/>
  <c r="Q6" s="1"/>
  <c r="V74" i="13"/>
  <c r="O10" s="1"/>
  <c r="R10" s="1"/>
  <c r="V38"/>
  <c r="O6" s="1"/>
  <c r="R6" s="1"/>
  <c r="V55"/>
  <c r="O8" s="1"/>
  <c r="V21"/>
  <c r="O4" s="1"/>
  <c r="V11" i="11"/>
  <c r="O4" s="1"/>
  <c r="O6" i="9"/>
  <c r="R6" s="1"/>
  <c r="P8" s="1"/>
  <c r="Q4"/>
  <c r="Q6" s="1"/>
  <c r="O7" i="8"/>
  <c r="R7" s="1"/>
  <c r="P9" s="1"/>
  <c r="R4" i="7"/>
  <c r="O6"/>
  <c r="R6" s="1"/>
  <c r="P8" s="1"/>
  <c r="Q4"/>
  <c r="Q6" s="1"/>
  <c r="Q20" i="5"/>
  <c r="Q22" s="1"/>
  <c r="J21" i="1"/>
  <c r="V21" s="1"/>
  <c r="J22"/>
  <c r="V22" s="1"/>
  <c r="J73"/>
  <c r="W73" s="1"/>
  <c r="J72"/>
  <c r="W72" s="1"/>
  <c r="J71"/>
  <c r="W71" s="1"/>
  <c r="J70"/>
  <c r="J69"/>
  <c r="W69" s="1"/>
  <c r="J68"/>
  <c r="V68" s="1"/>
  <c r="W67"/>
  <c r="W66"/>
  <c r="B66"/>
  <c r="B67" s="1"/>
  <c r="B68" s="1"/>
  <c r="B69" s="1"/>
  <c r="B70" s="1"/>
  <c r="B71" s="1"/>
  <c r="B72" s="1"/>
  <c r="B73" s="1"/>
  <c r="V65"/>
  <c r="J56"/>
  <c r="V56" s="1"/>
  <c r="J55"/>
  <c r="J54"/>
  <c r="V54" s="1"/>
  <c r="J53"/>
  <c r="J52"/>
  <c r="W52" s="1"/>
  <c r="W49"/>
  <c r="B49"/>
  <c r="B50" s="1"/>
  <c r="B51" s="1"/>
  <c r="B52" s="1"/>
  <c r="B53" s="1"/>
  <c r="B54" s="1"/>
  <c r="B55" s="1"/>
  <c r="B56" s="1"/>
  <c r="W48"/>
  <c r="J39"/>
  <c r="J38"/>
  <c r="W38" s="1"/>
  <c r="J37"/>
  <c r="V37" s="1"/>
  <c r="J36"/>
  <c r="W36" s="1"/>
  <c r="J35"/>
  <c r="W35" s="1"/>
  <c r="J34"/>
  <c r="W34" s="1"/>
  <c r="W32"/>
  <c r="B32"/>
  <c r="B33" s="1"/>
  <c r="B34" s="1"/>
  <c r="B35" s="1"/>
  <c r="B36" s="1"/>
  <c r="B37" s="1"/>
  <c r="B38" s="1"/>
  <c r="B39" s="1"/>
  <c r="W31"/>
  <c r="J20"/>
  <c r="W20" s="1"/>
  <c r="J19"/>
  <c r="V19" s="1"/>
  <c r="J18"/>
  <c r="J14"/>
  <c r="W16" s="1"/>
  <c r="V15"/>
  <c r="N10"/>
  <c r="W10"/>
  <c r="N8"/>
  <c r="W8"/>
  <c r="V7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N6"/>
  <c r="N4"/>
  <c r="O6" i="10" l="1"/>
  <c r="R6" s="1"/>
  <c r="P8" s="1"/>
  <c r="N12" i="1"/>
  <c r="Q4" i="4"/>
  <c r="Q6" s="1"/>
  <c r="O6" i="5"/>
  <c r="R6" s="1"/>
  <c r="P8" s="1"/>
  <c r="R4"/>
  <c r="O6" i="6"/>
  <c r="R6" s="1"/>
  <c r="P8" s="1"/>
  <c r="Q4" i="10"/>
  <c r="Q6" s="1"/>
  <c r="O6" i="4"/>
  <c r="R6" s="1"/>
  <c r="P8" s="1"/>
  <c r="R4" i="13"/>
  <c r="O12"/>
  <c r="R12" s="1"/>
  <c r="P14" s="1"/>
  <c r="R5" i="8"/>
  <c r="Q4" i="6"/>
  <c r="Q6" s="1"/>
  <c r="Q6" i="13"/>
  <c r="R8"/>
  <c r="Q8"/>
  <c r="Q4"/>
  <c r="R4" i="11"/>
  <c r="O6"/>
  <c r="R6" s="1"/>
  <c r="P8" s="1"/>
  <c r="Q4"/>
  <c r="Q6" s="1"/>
  <c r="W22" i="1"/>
  <c r="W21"/>
  <c r="V38"/>
  <c r="W68"/>
  <c r="W56"/>
  <c r="W39"/>
  <c r="V39"/>
  <c r="W55"/>
  <c r="V55"/>
  <c r="W19"/>
  <c r="V34"/>
  <c r="V69"/>
  <c r="V72"/>
  <c r="W70"/>
  <c r="V70"/>
  <c r="W50"/>
  <c r="V50"/>
  <c r="V36"/>
  <c r="V66"/>
  <c r="V67"/>
  <c r="V73"/>
  <c r="V35"/>
  <c r="W37"/>
  <c r="V48"/>
  <c r="V49"/>
  <c r="V52"/>
  <c r="W65"/>
  <c r="J74"/>
  <c r="V71"/>
  <c r="W15"/>
  <c r="W14"/>
  <c r="V14"/>
  <c r="J23"/>
  <c r="W11"/>
  <c r="V11"/>
  <c r="W51"/>
  <c r="V51"/>
  <c r="W33"/>
  <c r="V33"/>
  <c r="W7"/>
  <c r="V16"/>
  <c r="V20"/>
  <c r="W6"/>
  <c r="V6"/>
  <c r="V8"/>
  <c r="V10"/>
  <c r="W17"/>
  <c r="V17"/>
  <c r="W18"/>
  <c r="V18"/>
  <c r="J57"/>
  <c r="V31"/>
  <c r="V32"/>
  <c r="J40"/>
  <c r="W54"/>
  <c r="W53"/>
  <c r="V53"/>
  <c r="Q12" i="13" l="1"/>
  <c r="V40" i="1"/>
  <c r="O6" s="1"/>
  <c r="R6" s="1"/>
  <c r="V57"/>
  <c r="O8" s="1"/>
  <c r="R8" s="1"/>
  <c r="V74"/>
  <c r="O10" s="1"/>
  <c r="W74"/>
  <c r="P10" s="1"/>
  <c r="W57"/>
  <c r="P8" s="1"/>
  <c r="W40"/>
  <c r="P6" s="1"/>
  <c r="V9"/>
  <c r="V23" s="1"/>
  <c r="O4" s="1"/>
  <c r="W9"/>
  <c r="W23" s="1"/>
  <c r="P4" s="1"/>
  <c r="R4" l="1"/>
  <c r="O12"/>
  <c r="R12" s="1"/>
  <c r="P14" s="1"/>
  <c r="Q10"/>
  <c r="R10"/>
  <c r="P12"/>
  <c r="Q6"/>
  <c r="Q8"/>
  <c r="Q4"/>
  <c r="Q12" l="1"/>
</calcChain>
</file>

<file path=xl/sharedStrings.xml><?xml version="1.0" encoding="utf-8"?>
<sst xmlns="http://schemas.openxmlformats.org/spreadsheetml/2006/main" count="3021" uniqueCount="577">
  <si>
    <t>Back</t>
  </si>
  <si>
    <t xml:space="preserve">         </t>
  </si>
  <si>
    <t>Winnes Capital Line</t>
  </si>
  <si>
    <t>CALLS DETAILS</t>
  </si>
  <si>
    <t>TOTAL CALLS</t>
  </si>
  <si>
    <t>TGT HIT</t>
  </si>
  <si>
    <t>SL HIT</t>
  </si>
  <si>
    <t>BE EXIT</t>
  </si>
  <si>
    <t>ACCURACY</t>
  </si>
  <si>
    <t>Sr.</t>
  </si>
  <si>
    <t>DATE</t>
  </si>
  <si>
    <t>BUY/SELL</t>
  </si>
  <si>
    <t>SCRIPTS</t>
  </si>
  <si>
    <t>ENTRYLEVEL</t>
  </si>
  <si>
    <t>EXITLEVEL</t>
  </si>
  <si>
    <t>TOTALPOINTS</t>
  </si>
  <si>
    <t>PROFIT</t>
  </si>
  <si>
    <t xml:space="preserve"> </t>
  </si>
  <si>
    <t>Accuracy of the Month</t>
  </si>
  <si>
    <t>www.winnerscapitalline.com</t>
  </si>
  <si>
    <t>Total</t>
  </si>
  <si>
    <t>LOT SIZE</t>
  </si>
  <si>
    <t xml:space="preserve">FINNIFTY HERO-ZERO CALL   </t>
  </si>
  <si>
    <t>INDEX OPTION HERO-ZERO CALL PER 2 LOT</t>
  </si>
  <si>
    <t>SENSEX HERO-ZERO CALL  PER 2 LOT</t>
  </si>
  <si>
    <t>INDEX OPTION</t>
  </si>
  <si>
    <t>FINNIFTY</t>
  </si>
  <si>
    <t>SENSEX</t>
  </si>
  <si>
    <t>MIDCPNIFTY</t>
  </si>
  <si>
    <t>↓↓↓↓↓</t>
  </si>
  <si>
    <t>Click any Month</t>
  </si>
  <si>
    <t>Year</t>
  </si>
  <si>
    <t>Month</t>
  </si>
  <si>
    <t>September</t>
  </si>
  <si>
    <t>October</t>
  </si>
  <si>
    <t>November</t>
  </si>
  <si>
    <t>December</t>
  </si>
  <si>
    <t xml:space="preserve">BUY </t>
  </si>
  <si>
    <t>BANKNIFTY 44200 PE</t>
  </si>
  <si>
    <t>BUY</t>
  </si>
  <si>
    <t>NIFTY 19600 CE</t>
  </si>
  <si>
    <t>BANKNIFTY 45600 PE</t>
  </si>
  <si>
    <t>BANKNIFTY 46000 CE</t>
  </si>
  <si>
    <t>NIFTY 20050 PE</t>
  </si>
  <si>
    <t>BANKNIFTY 45200 PE</t>
  </si>
  <si>
    <t>BANKNIFTY 45400 PE</t>
  </si>
  <si>
    <t>FINNIFTY 19750 PE</t>
  </si>
  <si>
    <t>FINNIFTY 20300 CE</t>
  </si>
  <si>
    <t>FINNIFTY 20400 CE</t>
  </si>
  <si>
    <t>MIDCPNIFTY 8950 PE</t>
  </si>
  <si>
    <t>MIDCPNIFTY 9200 CE</t>
  </si>
  <si>
    <t>MIDCPNIFTY 9150 CE</t>
  </si>
  <si>
    <t>MIDCPNIFTY HERO-ZERO CALL PER 1 LOT</t>
  </si>
  <si>
    <t>SENSEX  66700 CE</t>
  </si>
  <si>
    <t>SENSEX 67400 PE</t>
  </si>
  <si>
    <t>SENSEX 67700 PE</t>
  </si>
  <si>
    <t>NIFTY 19750 PE</t>
  </si>
  <si>
    <t>SENSEX 66500 CE</t>
  </si>
  <si>
    <t>SENSEX 66100 PE</t>
  </si>
  <si>
    <t>MIDCPNIFTY 9150 PE</t>
  </si>
  <si>
    <t>FINNIFTY 19800 CE</t>
  </si>
  <si>
    <t>NIFTY 19600 PE</t>
  </si>
  <si>
    <t>BANKNIFTY 44100 PE</t>
  </si>
  <si>
    <t>SENSEX 65500 PE</t>
  </si>
  <si>
    <t>MIDCPNIFTY 9050 PE</t>
  </si>
  <si>
    <t>PERFORMANCE OF FINNIFTY HERO - ZERO CALL</t>
  </si>
  <si>
    <t>FINNIFTY CALLS</t>
  </si>
  <si>
    <t>ENTRY</t>
  </si>
  <si>
    <t>EXIT</t>
  </si>
  <si>
    <t>POINTS</t>
  </si>
  <si>
    <t>QTY</t>
  </si>
  <si>
    <t>FINNIFTY 20300 PE</t>
  </si>
  <si>
    <t>TOTAL</t>
  </si>
  <si>
    <t>FINNIFTY 20150 CE</t>
  </si>
  <si>
    <t>FINNIFTY 20100 CE</t>
  </si>
  <si>
    <t>FINNIFTY 19600 CE</t>
  </si>
  <si>
    <t>FINNIFTY 19600 PE</t>
  </si>
  <si>
    <t>PERFORMANCE OF INDEX  HERO - ZERO CALL</t>
  </si>
  <si>
    <t>INDEX CALLS</t>
  </si>
  <si>
    <t>NIFTY 19300 PE</t>
  </si>
  <si>
    <t>BANKNIFTY 44800 CE</t>
  </si>
  <si>
    <t>BANKNIFTY 43800 PE</t>
  </si>
  <si>
    <t>NIFTY 19400 PE</t>
  </si>
  <si>
    <t>BANKNIFTY 44500 PE</t>
  </si>
  <si>
    <t>NIFTY 19250 PE</t>
  </si>
  <si>
    <t>BANKNIFTY 43900 PE</t>
  </si>
  <si>
    <t>PERFORMANCE OF MIDCAP NIFTY  HERO - ZERO CALL</t>
  </si>
  <si>
    <t>MIDCPNIFTY CALLS</t>
  </si>
  <si>
    <t>MIDCPNIFTY 8600 CE</t>
  </si>
  <si>
    <t>MIDCPNIFTY 8750 PE</t>
  </si>
  <si>
    <t>FINNIFTY 20400 PE</t>
  </si>
  <si>
    <t>FINNIFTY 20600 CE</t>
  </si>
  <si>
    <t>FINNIFTY 20100 PE</t>
  </si>
  <si>
    <t>FINNIFTY 20250 PE</t>
  </si>
  <si>
    <t>PERFORMANCE OF INDEX HERO - ZERO CALL</t>
  </si>
  <si>
    <t>NIFTY 19500 CE</t>
  </si>
  <si>
    <t>BANKNIFTY 45400 CE</t>
  </si>
  <si>
    <t>NIFTY 19500 PE</t>
  </si>
  <si>
    <t>BANKNIFTY 46200 CE</t>
  </si>
  <si>
    <t>BANKNIFTY 46400 CE</t>
  </si>
  <si>
    <t>NIFTY 19700 PE</t>
  </si>
  <si>
    <t>BANKNIFTY 45500 PE</t>
  </si>
  <si>
    <t>FINNIFTY 19450 PE</t>
  </si>
  <si>
    <t>FINNIFTY 19400 CE</t>
  </si>
  <si>
    <t>FINNIFTY 19650 PE</t>
  </si>
  <si>
    <t>FINNIFTY 19250 PE</t>
  </si>
  <si>
    <t>FINNIFTY 19400 PE</t>
  </si>
  <si>
    <t>FINNIFTY 19500 CE</t>
  </si>
  <si>
    <t>FINNIFTY 19550 CE</t>
  </si>
  <si>
    <t>FINNIFTY 18100 PE</t>
  </si>
  <si>
    <t>FINNIFTY 18550 CE</t>
  </si>
  <si>
    <t>FINNIFTY 18850 PE</t>
  </si>
  <si>
    <t>FINNIFTY 18800 PE</t>
  </si>
  <si>
    <t>FINNIFTY 19000 CE</t>
  </si>
  <si>
    <t>FINNIFTY 18400 PE</t>
  </si>
  <si>
    <t>FINNIFTY 17450 PE</t>
  </si>
  <si>
    <t>FINNIFTY 17700 PE</t>
  </si>
  <si>
    <t>FINNIFTY 17650 PE</t>
  </si>
  <si>
    <t>FINNIFTY 18350 CE</t>
  </si>
  <si>
    <t>FINNIFTY 18450 CE</t>
  </si>
  <si>
    <t>FINNIFTY 18300 CE</t>
  </si>
  <si>
    <t>FINNIFTY 18050 CE</t>
  </si>
  <si>
    <t>FINNIFTY 19200 CE</t>
  </si>
  <si>
    <t>FINNIFTY 18500 PE</t>
  </si>
  <si>
    <t>FINNIFTY 18600 PE</t>
  </si>
  <si>
    <t>FINNIFTY 18900 PE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</si>
  <si>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</si>
  <si>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</si>
  <si>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</si>
  <si>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</si>
  <si>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</si>
  <si>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</si>
  <si>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</si>
  <si>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</si>
  <si>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SENSEX 66000 CE</t>
  </si>
  <si>
    <t>SENSEX 65900 PE</t>
  </si>
  <si>
    <t>SENSEX 66300 PE</t>
  </si>
  <si>
    <t>BANKEX 49800 CE</t>
  </si>
  <si>
    <t>SENSEX 65300 PE</t>
  </si>
  <si>
    <t>SENSEX 65400 PE</t>
  </si>
  <si>
    <t>BANKEX 49000 PE</t>
  </si>
  <si>
    <t>SENSEX 63400 PE</t>
  </si>
  <si>
    <t>SENSEX 63900 CE</t>
  </si>
  <si>
    <t>BANKEX 48500 CE</t>
  </si>
  <si>
    <t>BANKNIFTY 44500 CE</t>
  </si>
  <si>
    <t>NIFTY 19800 CE</t>
  </si>
  <si>
    <t>NIFTY 19650 CE</t>
  </si>
  <si>
    <t>BANKNIFTY 42000 PE</t>
  </si>
  <si>
    <t>NIFTY 18850 PE</t>
  </si>
  <si>
    <t>FINNIFTY 19950 CE</t>
  </si>
  <si>
    <t>MIDCPNIFTY 9000 CE</t>
  </si>
  <si>
    <t>MIDCPNIFTY 9175 PE</t>
  </si>
  <si>
    <t>MIDCPNIFTY 8900 PE</t>
  </si>
  <si>
    <t>MIDCPNIFTY 8700 CE</t>
  </si>
  <si>
    <t>BANKNIFTY 42600 PE</t>
  </si>
  <si>
    <t>ENTRY LEVEL</t>
  </si>
  <si>
    <t>EXIT LEVEL</t>
  </si>
  <si>
    <t>TOTAL POINTS</t>
  </si>
  <si>
    <t>NIFTY 19050 PE</t>
  </si>
  <si>
    <t>SENSEX 64600 CE</t>
  </si>
  <si>
    <t>SENSEX 64500 CE</t>
  </si>
  <si>
    <t>BANKEX 49100 PE</t>
  </si>
  <si>
    <t>BANKEX 49300 CE</t>
  </si>
  <si>
    <t>MIDCPNIFTY 8950 CE</t>
  </si>
  <si>
    <t>FINNIFTY 19350 PE</t>
  </si>
  <si>
    <t>BANKNIFTY43700 CE</t>
  </si>
  <si>
    <t>NIFTY 19450 CE</t>
  </si>
  <si>
    <t>NIFTY 19450 PE</t>
  </si>
  <si>
    <t>SENSEX 64800 PE</t>
  </si>
  <si>
    <t>BANKEX 49400 CE</t>
  </si>
  <si>
    <t>MIDCPNIFTY 9475 PE</t>
  </si>
  <si>
    <t>BANKNIFTY 43400 PE</t>
  </si>
  <si>
    <t>NIFTY 19800 PE</t>
  </si>
  <si>
    <t>SENSEX 66100 CE</t>
  </si>
  <si>
    <t>SENSEX 66000 PE</t>
  </si>
  <si>
    <t>MIDCPNIFTY 9475 CE</t>
  </si>
  <si>
    <t>FINNIFTY 19650 CE</t>
  </si>
  <si>
    <t xml:space="preserve">FINNIFTY HERO-ZERO CALL  PER 2 LOT </t>
  </si>
  <si>
    <t>SENSEX 67600 CE</t>
  </si>
  <si>
    <t>BANKEX 52000 CE</t>
  </si>
  <si>
    <t>MIDCPNIFTY 9900 PE</t>
  </si>
  <si>
    <t>FINNIFTY 21150 CE</t>
  </si>
  <si>
    <t>BANKNIFTY 46700 PE</t>
  </si>
  <si>
    <t>NIFTY 20900 CE</t>
  </si>
  <si>
    <t>SENSEX 69900 CE</t>
  </si>
  <si>
    <t>SENSEX 69700 CE</t>
  </si>
  <si>
    <t>BANKEX 53600 CE</t>
  </si>
  <si>
    <t>MIDCPNIFTY 10000 CE</t>
  </si>
  <si>
    <t>BANKNIFTY 46900 PE</t>
  </si>
  <si>
    <t>BANKNIFTY 47000 CE</t>
  </si>
  <si>
    <t>NIFTY 21200 CE</t>
  </si>
  <si>
    <t>SENSEX 71100 CE</t>
  </si>
  <si>
    <t>FINNIFTY 21200 PE</t>
  </si>
  <si>
    <t>BANKEX 54000 PE</t>
  </si>
  <si>
    <t>FINNIFTY 21450 CE</t>
  </si>
  <si>
    <t>BANKNIFTY 47800 PE</t>
  </si>
  <si>
    <t>NIFTY 21250 CE</t>
  </si>
  <si>
    <t>SENSEX 71300 CE</t>
  </si>
  <si>
    <t>BANKEX 53400 PE</t>
  </si>
  <si>
    <t>SENSEX 70700 PE</t>
  </si>
  <si>
    <t>MIDCPNIFTY 10300 CE</t>
  </si>
  <si>
    <t>MIDCPNIFTY  10250 CE</t>
  </si>
  <si>
    <t>FINNIFTY 21250 CE</t>
  </si>
  <si>
    <t>BANKNIFTY 48600  CE</t>
  </si>
  <si>
    <t>BANKNIFTY 48700 CE</t>
  </si>
  <si>
    <t>NIFTY 21800 CE</t>
  </si>
  <si>
    <t>SENSEX 72100 PE</t>
  </si>
  <si>
    <t>BANKEX 54500 CE</t>
  </si>
  <si>
    <t>MIDCPNIFTY 10425 CE</t>
  </si>
  <si>
    <t>FINNIFTY 21350 PE</t>
  </si>
  <si>
    <t>BANKNIFTY 47700 CE</t>
  </si>
  <si>
    <t>NIFTY 21650 CE</t>
  </si>
  <si>
    <t>SENSEX 72300 CE</t>
  </si>
  <si>
    <t>SENSEX 72000 CE</t>
  </si>
  <si>
    <t>MIDCPNIFTY 10450 PE</t>
  </si>
  <si>
    <t>BANKEX 53800 PE</t>
  </si>
  <si>
    <t>BANKNIFTY 47100 PE</t>
  </si>
  <si>
    <t>NIFTY 21650 PE</t>
  </si>
  <si>
    <t>SENSEX 72500 CE</t>
  </si>
  <si>
    <t>MIDCPNIFTY 10600 CE</t>
  </si>
  <si>
    <t>FINNIFTY 21450 PE</t>
  </si>
  <si>
    <t>BANKEX 54300 CE</t>
  </si>
  <si>
    <t>BANKNIFTY 46000 PE</t>
  </si>
  <si>
    <t>NIFTY 21400 PUT</t>
  </si>
  <si>
    <t>SENSEX 72100 CE</t>
  </si>
  <si>
    <t>SENSEX 71600 PE</t>
  </si>
  <si>
    <t>MIDCPNIFTY  10650 CE</t>
  </si>
  <si>
    <t>BANKEX 52500 CE</t>
  </si>
  <si>
    <t>FINNIFTY 20150 PE</t>
  </si>
  <si>
    <t>SENSEX 69800  PE</t>
  </si>
  <si>
    <t>BANKNIFTY 44100  PE</t>
  </si>
  <si>
    <t>SENSEX 71000 CE</t>
  </si>
  <si>
    <t>SENSEX 70600 CE</t>
  </si>
  <si>
    <t>MIDCPNIFTY 10625 CE</t>
  </si>
  <si>
    <t>BANKEX 51800 CE</t>
  </si>
  <si>
    <t>FINNIFTY 20350 CE</t>
  </si>
  <si>
    <t>BANKNIFTY 46100 CE</t>
  </si>
  <si>
    <t>NIFTY 21900 CE</t>
  </si>
  <si>
    <t>SENSEX 71900 PE</t>
  </si>
  <si>
    <t>MIDCPNIFTY 10800  CE</t>
  </si>
  <si>
    <t>NIFTY 21700 PE</t>
  </si>
  <si>
    <t>SENSEX 71900 CE</t>
  </si>
  <si>
    <t>SENSEX 71600 CE</t>
  </si>
  <si>
    <t>BANKEX 51000 PE</t>
  </si>
  <si>
    <t>MIDCPNIFTY 10700 PE</t>
  </si>
  <si>
    <t>BANKNIFTY 45700 CE</t>
  </si>
  <si>
    <t>NIFTY 21800 PUT</t>
  </si>
  <si>
    <t>SENSEX 72700 CE</t>
  </si>
  <si>
    <t>SENSEX 72400 CE</t>
  </si>
  <si>
    <t>MIDCPNIFTY 11050 CE</t>
  </si>
  <si>
    <t>BANKEX 53100 CE</t>
  </si>
  <si>
    <t>FINNIFTY 20800 CE</t>
  </si>
  <si>
    <t>BANKNIFTY 47300 CE</t>
  </si>
  <si>
    <t>SENSEX 73400 CE</t>
  </si>
  <si>
    <t>NIFTY 22050 PE</t>
  </si>
  <si>
    <t>NIFTY 219800 PE</t>
  </si>
  <si>
    <t>MIDCPNIFTY  10750 PE</t>
  </si>
  <si>
    <t>FINNIFTY 20500 PE</t>
  </si>
  <si>
    <t>BANKNIFTY 46300 CE</t>
  </si>
  <si>
    <t>NIFTY 21900 PE</t>
  </si>
  <si>
    <t>SENSEX 73800 CE</t>
  </si>
  <si>
    <t>MIDCPNIFTY 11000  CE</t>
  </si>
  <si>
    <t>BANKEX 53800 CE</t>
  </si>
  <si>
    <t>FINNIFTY 20950 CE</t>
  </si>
  <si>
    <t>FINNIFTY 20900 PE</t>
  </si>
  <si>
    <t>BANKNIFTY 48200 CE</t>
  </si>
  <si>
    <t>SENSEX 74200 CE</t>
  </si>
  <si>
    <t>NIFTY 22500 CE</t>
  </si>
  <si>
    <t>MIDCPNIFTY 10875 PE</t>
  </si>
  <si>
    <t>FINNIFTY 20900 CE</t>
  </si>
  <si>
    <t>BANKNIFTY 47000 PE</t>
  </si>
  <si>
    <t>NIFTY 22150 CE</t>
  </si>
  <si>
    <t>SENSEX 72300 PE</t>
  </si>
  <si>
    <t>BANKEX 53000 CE</t>
  </si>
  <si>
    <t>MIDCPNIFTY 10450 CE</t>
  </si>
  <si>
    <t>BANKNIFTY 46300 PE</t>
  </si>
  <si>
    <t>NIFTY 22000 CE</t>
  </si>
  <si>
    <t>MIDCPNIFTY  10400 CE</t>
  </si>
  <si>
    <t>BANKEX 52800 PE</t>
  </si>
  <si>
    <t>SENSEX 72900 CE</t>
  </si>
  <si>
    <t>FINNIFTY 20750 CE</t>
  </si>
  <si>
    <t>NIFTY 22450 CE</t>
  </si>
  <si>
    <t>MIDCPNIFTY 10625  CE</t>
  </si>
  <si>
    <t>BANKEX 53900 CE</t>
  </si>
  <si>
    <t>FINNIFTY 21200 CE</t>
  </si>
  <si>
    <t>SENSEX 74300 CE</t>
  </si>
  <si>
    <t>MIDCPNIFTY 10875 CE</t>
  </si>
  <si>
    <t>BANKEX 54800 CE</t>
  </si>
  <si>
    <t>FINNIFTY 21750 CE</t>
  </si>
  <si>
    <t>BANKNIFTY 48900 CE</t>
  </si>
  <si>
    <t>NIFTY 22600 CE</t>
  </si>
  <si>
    <t>SENSEX 74900 CE</t>
  </si>
  <si>
    <t>MIDCPNIFTY 10825 CE</t>
  </si>
  <si>
    <t>BANKEX 54300 PE</t>
  </si>
  <si>
    <t>FINNIFTY 21100 CE</t>
  </si>
  <si>
    <t>BANKNIFTY 47600 CE</t>
  </si>
  <si>
    <t>NIFTY 22350 CE</t>
  </si>
  <si>
    <t>SENSEX 71400 PE</t>
  </si>
  <si>
    <t>SENSEX 73000 CE</t>
  </si>
  <si>
    <t>MIDCPNIFTY  10725 CE</t>
  </si>
  <si>
    <t>BANKEX 54100 CE</t>
  </si>
  <si>
    <t>FINNIFTY 21300 PE</t>
  </si>
  <si>
    <t>SENSEX 73700 PE</t>
  </si>
  <si>
    <t>MIDCPNIFTY 11025 CE</t>
  </si>
  <si>
    <t>BANKEX 55600 CE</t>
  </si>
  <si>
    <t>FINNIFTY 22050 CE</t>
  </si>
  <si>
    <t>BANKNIFTY 49900 CE</t>
  </si>
  <si>
    <t>INDEX OPTION HERO-ZERO CALL PER 4 LOT</t>
  </si>
  <si>
    <t>SENSEX HERO-ZERO CALL  PER 4 LOT</t>
  </si>
  <si>
    <t>NIFTY 22750 CE</t>
  </si>
  <si>
    <t>SENSEX 73800 PE</t>
  </si>
  <si>
    <t>BANKEX 56000 CE</t>
  </si>
  <si>
    <t>MIDCPNIFTY 11075  CE</t>
  </si>
  <si>
    <t>FINNIFTY 21550 PE</t>
  </si>
  <si>
    <t>BANKNIFTY 47900 PE</t>
  </si>
  <si>
    <t>NIFTY 22100 PE</t>
  </si>
  <si>
    <t>MIDCPNIFTY 10850 CE</t>
  </si>
  <si>
    <t>FINNIFTY 21250 PE</t>
  </si>
  <si>
    <t>BANKNIFTY 47500 PE</t>
  </si>
  <si>
    <t>MIDCPNIFTY 11300 CE</t>
  </si>
  <si>
    <t>SENSEX 74400 CE</t>
  </si>
  <si>
    <t>BANKEX 55400 CE</t>
  </si>
  <si>
    <t>FINNIFTY 21500 CE</t>
  </si>
  <si>
    <t>BANKNIFTY 47800 CE</t>
  </si>
  <si>
    <t xml:space="preserve">NIFTY 22900 CE </t>
  </si>
  <si>
    <t>SENSEX 75600 CE</t>
  </si>
  <si>
    <t>MIDCPNIFTY  11725 CE</t>
  </si>
  <si>
    <t>BANKEX 56800 CE</t>
  </si>
  <si>
    <t>FINNIFTY 22100 CE</t>
  </si>
  <si>
    <t>FINNIFTY 22000 CE</t>
  </si>
  <si>
    <t>BANKNIFTY 48400 PE</t>
  </si>
  <si>
    <t>NIFTY 22500 PE</t>
  </si>
  <si>
    <t>SENSEX 73300 CE</t>
  </si>
  <si>
    <t>MIDCPNIFTY 11800 CE</t>
  </si>
  <si>
    <t>BANKEX 58800 CE</t>
  </si>
  <si>
    <t>BANKEX 58200 CE</t>
  </si>
  <si>
    <t>FINNIFTY 20200 PE</t>
  </si>
  <si>
    <t>BANKNIFTY 48400 CE</t>
  </si>
  <si>
    <t>SENSEX 77000 CE</t>
  </si>
  <si>
    <t>SENSEX 76800 CE</t>
  </si>
  <si>
    <t>BANKEX 57300 CE</t>
  </si>
  <si>
    <t>MIDCPNIFTY 11700 CE</t>
  </si>
  <si>
    <t>FINNIFTY 22200 CE</t>
  </si>
  <si>
    <t>BANKNIFTY 50000 CE</t>
  </si>
  <si>
    <t>NIFTY 23400 CE</t>
  </si>
  <si>
    <t>MIDCPNIFTY 12000 CE</t>
  </si>
  <si>
    <t>SENSEX 76900 CE</t>
  </si>
  <si>
    <t>BANKEX 56900 CE</t>
  </si>
  <si>
    <t>FINNIFTY 22500 CE</t>
  </si>
  <si>
    <t>BANKNIFTY 51300 CE</t>
  </si>
  <si>
    <t>NIFTY 23550 CE</t>
  </si>
  <si>
    <t>SENSEX 76800 PE</t>
  </si>
  <si>
    <t>MIDCPNIFTY  12200 CE</t>
  </si>
  <si>
    <t>FINNIFTY 23300 CE</t>
  </si>
  <si>
    <t>BANKNIFTY 53100 CE</t>
  </si>
  <si>
    <t>NIFTY 24000 CE</t>
  </si>
  <si>
    <t>SENSEX 79900 CE</t>
  </si>
  <si>
    <t>BANKEX 58600 CE</t>
  </si>
  <si>
    <t>SENSEX 79500 CE</t>
  </si>
  <si>
    <t>MIDCPNIFTY 12300 CE</t>
  </si>
  <si>
    <t>BANKEX 60000 CE</t>
  </si>
  <si>
    <t>FINNIFTY 23600 PE</t>
  </si>
  <si>
    <t>BANKNIFTY 53200 CE</t>
  </si>
  <si>
    <t xml:space="preserve">NIFTY 24350 CE </t>
  </si>
  <si>
    <t>NIFTY 24300 CE</t>
  </si>
  <si>
    <t>SENSEX 79800 CE</t>
  </si>
  <si>
    <t>MIDCPNIFTY 12550 CE</t>
  </si>
  <si>
    <t>BANKEX 60100 CE</t>
  </si>
  <si>
    <t>MIDCPNIFTY 12350 PE</t>
  </si>
  <si>
    <t>FINNIFTY 23700 CE</t>
  </si>
  <si>
    <t>BANKNIFTY 52000 PE</t>
  </si>
  <si>
    <t>BANKNIFTY 52100 PE</t>
  </si>
  <si>
    <t>NIFTY 24250 PE</t>
  </si>
  <si>
    <t>SENSEX 79700 PE</t>
  </si>
  <si>
    <t>SENSEX 80800 CE</t>
  </si>
  <si>
    <t>MIDCPNIFTY  12450 CE</t>
  </si>
  <si>
    <t>BANKEX 60600 CE</t>
  </si>
  <si>
    <t>BANKNIFTY 52500 CE</t>
  </si>
  <si>
    <t>NIFTY 24700 CE</t>
  </si>
  <si>
    <t>FINNIFTY 23750 CE</t>
  </si>
  <si>
    <t>SENSEX 81000 PE</t>
  </si>
  <si>
    <t>BANKEX 60300 CE</t>
  </si>
  <si>
    <t>FINNIFTY 23000 PE</t>
  </si>
  <si>
    <t>BANKNIFTY 50700 PE</t>
  </si>
  <si>
    <t>NIFTY 24300 PE</t>
  </si>
  <si>
    <t>MIDCPNIFTY 12350 CE</t>
  </si>
  <si>
    <t>MIDCPNIFTY 12850 CE</t>
  </si>
  <si>
    <t>BANKEX 59500 CE</t>
  </si>
  <si>
    <t>FINNIFTY 23500 CE</t>
  </si>
  <si>
    <t>BANKNIFTY 51500 PE</t>
  </si>
  <si>
    <t>SEPTEMBER</t>
  </si>
  <si>
    <t>OCTOBER</t>
  </si>
  <si>
    <t>NOVEMBER</t>
  </si>
  <si>
    <t>DECEMBER</t>
  </si>
  <si>
    <t>S</t>
  </si>
  <si>
    <t>NIFTY 25000 CE</t>
  </si>
  <si>
    <t>BANKNIFTY 49500 PE</t>
  </si>
  <si>
    <t>BANKNIFTY 49800 PE</t>
  </si>
  <si>
    <t>NIFTY 24000 PE</t>
  </si>
  <si>
    <t>BANKNIFTY 49700 PE</t>
  </si>
  <si>
    <t>NIFTY 24150 PE</t>
  </si>
  <si>
    <t>BANKNIFTY 50300 PE</t>
  </si>
  <si>
    <t>NIFTY 24800 CE</t>
  </si>
  <si>
    <t xml:space="preserve">FINNIFTY HERO-ZERO CALL  PER 4 LOT </t>
  </si>
  <si>
    <t>FINNIFTY 22750 PE</t>
  </si>
  <si>
    <t>FINNIFTY 23150 CE</t>
  </si>
  <si>
    <t>MIDCPNIFTY HERO-ZERO CALL PER 2 LOT</t>
  </si>
  <si>
    <t>MIDCPNIFTY 12200 PE</t>
  </si>
  <si>
    <t>MIDCPNIFTY 12450 PE</t>
  </si>
  <si>
    <t>MIDCPNIFTY 12700 CE</t>
  </si>
  <si>
    <t>MIDCPNIFTY 12825 CE</t>
  </si>
  <si>
    <t>MIDCPNIFTY 12650 PE</t>
  </si>
  <si>
    <t>SENSEX 81300 CE</t>
  </si>
  <si>
    <t>SENSEX 8200 CE</t>
  </si>
  <si>
    <t>BANKEX 56700 PE</t>
  </si>
  <si>
    <t>BANKEX 56800 PE</t>
  </si>
  <si>
    <t>BANKEX 57900 CE</t>
  </si>
  <si>
    <t>SENSEX 79100 PE</t>
  </si>
  <si>
    <t>SENSEX 80400 CE</t>
  </si>
  <si>
    <t>BANKEX 57400 PE</t>
  </si>
  <si>
    <t>SENSEX 81200 CE</t>
  </si>
  <si>
    <t>SENSEX 81000 CE</t>
  </si>
  <si>
    <t>MIDCPNIFTY 13100 CE</t>
  </si>
  <si>
    <t>BANKEX 58300 PE</t>
  </si>
  <si>
    <t>BANKNIFTY 51200 CE</t>
  </si>
  <si>
    <t>NIFTY 25150 CE</t>
  </si>
  <si>
    <t>SENSEX 82500 CE</t>
  </si>
  <si>
    <t>FINNIFTY 23600 cE</t>
  </si>
  <si>
    <t>MIDCPNIFTY 13200 PE</t>
  </si>
  <si>
    <t>BANKEX 58200 PE</t>
  </si>
  <si>
    <t>FINNIFTY 23800 CE</t>
  </si>
  <si>
    <t>FINNIFTY 23600 CE</t>
  </si>
  <si>
    <t>BANKNIFTY 51500 CE</t>
  </si>
  <si>
    <t>BANKNIFTY 51400 CE</t>
  </si>
  <si>
    <t>BANKEX 57700 CE</t>
  </si>
  <si>
    <t>MIDCPNIFTY 13000 CE</t>
  </si>
  <si>
    <t>FINNIFTY 23650 CE</t>
  </si>
  <si>
    <t>BANKNIFTY 51200 PE</t>
  </si>
  <si>
    <t>NIFTY 24950 PE</t>
  </si>
  <si>
    <t>SENSEX 83000 CE</t>
  </si>
  <si>
    <t>SENSEX 82900 CE</t>
  </si>
  <si>
    <t>MIDCPNIFTY 13350 CE</t>
  </si>
  <si>
    <t>BANKEX 59200 CE</t>
  </si>
  <si>
    <t>FINNIFTY 23950 CE</t>
  </si>
  <si>
    <t>BANKNIFTY 52600 CE</t>
  </si>
  <si>
    <t>NIFTY 25450 PE</t>
  </si>
  <si>
    <t>SENSEX 84100 PE</t>
  </si>
  <si>
    <t>BANKEX 61300 CE</t>
  </si>
  <si>
    <t>MIDCPNIFTY 13200 CE</t>
  </si>
  <si>
    <t>FINNIFTY 24950 PE</t>
  </si>
  <si>
    <t>BANKNIFTY 54000 PE</t>
  </si>
  <si>
    <t>NIFTY 26150 CE</t>
  </si>
  <si>
    <t>SENSEX 85900 CE</t>
  </si>
  <si>
    <t>MIDCPNIFTY 13250 PE</t>
  </si>
  <si>
    <t>BANKEX 60200 PE</t>
  </si>
  <si>
    <t>FINNIFTY 24500 PE</t>
  </si>
  <si>
    <t>BANKNIFTY 52800 PE</t>
  </si>
  <si>
    <t>NIFTY 25350 PE</t>
  </si>
  <si>
    <t>SENSEX 82200 PE</t>
  </si>
  <si>
    <t>MIDCPNIFTY 12750 PE</t>
  </si>
  <si>
    <t>BANKEX 59000 CE</t>
  </si>
  <si>
    <t>BANKNIFTY 52000 CE</t>
  </si>
  <si>
    <t>SENSEX 81400 PE</t>
  </si>
  <si>
    <t>BANKEK 58900 CE</t>
  </si>
  <si>
    <t>FINNIFTY 23900 CE</t>
  </si>
  <si>
    <t>BANKNIFTY 51900 PE</t>
  </si>
  <si>
    <t>NIFTY 24750 CE</t>
  </si>
  <si>
    <t>BANKEX 59000 PE</t>
  </si>
  <si>
    <t>FINNIFTY 23800 PE</t>
  </si>
  <si>
    <t>NIFTY 24400 CE</t>
  </si>
  <si>
    <t>SENSEX 79600 PE</t>
  </si>
  <si>
    <t>MIDCPNIFTY 12400 CE</t>
  </si>
  <si>
    <t>FINNIFTY 24100 CE</t>
  </si>
  <si>
    <t>BANKNIFTY 51600 PE</t>
  </si>
  <si>
    <t>+</t>
  </si>
  <si>
    <t>BANKNIFTY 52400 CE</t>
  </si>
  <si>
    <t>NIFTY 25200 PE</t>
  </si>
  <si>
    <t>SENSEX 79500 PE</t>
  </si>
  <si>
    <t>BANKEX 59600 CE</t>
  </si>
  <si>
    <t>MIDCPNIFTY 12500 CE</t>
  </si>
  <si>
    <t>BANKNIFTY 50400 PE</t>
  </si>
  <si>
    <t>SENSEX 77600 PE</t>
  </si>
  <si>
    <t>NIFTY 22550 PE</t>
  </si>
  <si>
    <t>FINNIFTY 23400 CE</t>
  </si>
  <si>
    <t>MIDCPNIFTY 12100 CE</t>
  </si>
  <si>
    <t>BANKEK 57200 PE</t>
  </si>
  <si>
    <t>NIFTY 23300 PE</t>
  </si>
  <si>
    <t>SENSEX 78500 CE</t>
  </si>
  <si>
    <t>FINNIFTY 23950 PE</t>
  </si>
  <si>
    <t>BANKNIFTY 52200 CE</t>
  </si>
  <si>
    <t>NIFTY 23950 PE</t>
  </si>
  <si>
    <t>SENSEX 77600 CE</t>
  </si>
  <si>
    <t>SENSEX 79800 PE</t>
  </si>
  <si>
    <t>NIFTY 24100 PE</t>
  </si>
  <si>
    <t>SENSEX 81800 CE</t>
  </si>
  <si>
    <t>NIFTY 24550 PE</t>
  </si>
  <si>
    <t>SENSEX 82000 CE</t>
  </si>
  <si>
    <t>SENSEX 80200 CE</t>
  </si>
  <si>
    <t>SENSEX 78400 PE</t>
  </si>
  <si>
    <t>NIFTY 23700 PE</t>
  </si>
  <si>
    <t>SENSEX 79100 CE</t>
  </si>
  <si>
    <t>SENSEX 78800 CE</t>
  </si>
  <si>
    <t>MIDCPNIFTY 12900 CE</t>
  </si>
  <si>
    <t>BANKEX 78500 CE</t>
  </si>
  <si>
    <t>FINNIFTY 23550 PE</t>
  </si>
  <si>
    <t>NIFTY 24050 CE</t>
  </si>
  <si>
    <t>SENSEX 79300 PE</t>
  </si>
  <si>
    <t>SENSEX 77800 PE</t>
  </si>
  <si>
    <t>SENSEX 78100 PE</t>
  </si>
  <si>
    <t>NIFTY 23500 PE</t>
  </si>
  <si>
    <t>SENSEX 76500 PE</t>
  </si>
  <si>
    <t>NIFTY 232350 CE</t>
  </si>
  <si>
    <t>SENSEX 75800 PE</t>
  </si>
  <si>
    <t>NIFTY 23250 CE</t>
  </si>
  <si>
    <t>SENSEX 76200 CE</t>
  </si>
  <si>
    <t>NIFTY 23350 CE</t>
  </si>
  <si>
    <t>BANKNIFTY 49300 CE</t>
  </si>
  <si>
    <t>MIDCPNIFTY 11750 PE</t>
  </si>
  <si>
    <t>INDEX OPTION HERO-ZERO CALL</t>
  </si>
  <si>
    <t>SENSEX 78700 CE</t>
  </si>
  <si>
    <t>NIFTY 23600 PE</t>
  </si>
  <si>
    <t>SENSEX 75300 PE</t>
  </si>
  <si>
    <t>NIFTY 22850 PE</t>
  </si>
  <si>
    <t>QTY 2 LOT</t>
  </si>
  <si>
    <t>BANKEX 55300 PE</t>
  </si>
  <si>
    <t>SENSEX 74700 PE</t>
  </si>
  <si>
    <t>MIDCPNIFTY 11000 PE</t>
  </si>
  <si>
    <t>BANKNIFTY 49000 CE</t>
  </si>
  <si>
    <t>NIFTY 22550 CE</t>
  </si>
  <si>
    <t>NIFTY 22300 PE</t>
  </si>
  <si>
    <t>SENSEX 74000 CE</t>
  </si>
  <si>
    <t>SENSEX 75300 CE</t>
  </si>
  <si>
    <t>NIFTY 23000 PE</t>
  </si>
  <si>
    <t>MIDCPNIFTY 11400 PE</t>
  </si>
  <si>
    <t>FINNIFTY 24900 PE</t>
  </si>
  <si>
    <t>SENSEX 76000 PE</t>
  </si>
  <si>
    <t>SENSEX 72400 PE</t>
  </si>
  <si>
    <t>NIFTY 22450 PE</t>
  </si>
  <si>
    <t>NIFTY 23600 CE</t>
  </si>
  <si>
    <t>SENSEX 79700 CE</t>
  </si>
  <si>
    <t>FINNIFTY 26350 PE</t>
  </si>
  <si>
    <t>BANKNIFTY 55400 PE</t>
  </si>
  <si>
    <t>BANKEX 62800 PE</t>
  </si>
  <si>
    <t>SENSEX 80200 PE</t>
  </si>
  <si>
    <t>SENSEX 80500 PE</t>
  </si>
  <si>
    <t>SENSEX 80600 PE</t>
  </si>
  <si>
    <t>NIFTY 24400 PE</t>
  </si>
  <si>
    <t>SENSEX 81500 PE</t>
  </si>
  <si>
    <t>NIFTY 24500 PE</t>
  </si>
  <si>
    <t>BANKEX 63900 CE</t>
  </si>
  <si>
    <t>SENSEX 83200 CE</t>
  </si>
  <si>
    <t>SENSEX 80900 PE</t>
  </si>
  <si>
    <t>NIFTY 24650 PE</t>
  </si>
  <si>
    <t>BANNIFTY 55000 PE</t>
  </si>
  <si>
    <t>FINNIFTY 26250 PE</t>
  </si>
  <si>
    <t>MIDCPNIFTY 12600 PE</t>
  </si>
  <si>
    <t>SENSEX 80100 PE</t>
  </si>
  <si>
    <t>SENSEX 82700 CE</t>
  </si>
  <si>
    <t>NIFTY 24700 PE</t>
  </si>
  <si>
    <t>SENSEX 82400 PE</t>
  </si>
  <si>
    <t>NIFTY 25050 PE</t>
  </si>
  <si>
    <t>NIFTY 24850 PE</t>
  </si>
  <si>
    <t>BANKEX 63500 PE</t>
  </si>
  <si>
    <t>SENSEX 83300 CE</t>
  </si>
  <si>
    <t>MIDCPNIFTY 13100 PE</t>
  </si>
  <si>
    <t>FINNNIFTY 26800 PE</t>
  </si>
  <si>
    <t>BANKNIFTY 56500 PE</t>
  </si>
  <si>
    <t>SENSEX 83600 PE</t>
  </si>
  <si>
    <t>NIFTY 25550 CE</t>
  </si>
  <si>
    <t>SENSEX 83500 CE</t>
  </si>
  <si>
    <t>NIFTY 242350 PE</t>
  </si>
  <si>
    <t>SENSEX 82600 CE</t>
  </si>
  <si>
    <t>NIFTY 25150 PE</t>
  </si>
  <si>
    <t>BANKEX 61900 PE</t>
  </si>
  <si>
    <t>FINNNIFTY 26400 PE</t>
  </si>
  <si>
    <t>BANKNIFTY 55600 PE</t>
  </si>
  <si>
    <t>NIFTY 24850 CE</t>
  </si>
</sst>
</file>

<file path=xl/styles.xml><?xml version="1.0" encoding="utf-8"?>
<styleSheet xmlns="http://schemas.openxmlformats.org/spreadsheetml/2006/main">
  <numFmts count="3">
    <numFmt numFmtId="164" formatCode="0_ ;[Red]\-0\ "/>
    <numFmt numFmtId="165" formatCode="[$-409]d/mmm/yy;@"/>
    <numFmt numFmtId="166" formatCode="[$-409]mmmm/yy;@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20"/>
      <color theme="0"/>
      <name val="Calibri"/>
      <family val="2"/>
    </font>
    <font>
      <b/>
      <sz val="20"/>
      <color indexed="9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8"/>
      <color rgb="FF00B050"/>
      <name val="Calibri"/>
      <family val="2"/>
      <scheme val="minor"/>
    </font>
    <font>
      <b/>
      <sz val="36"/>
      <name val="Calibri"/>
      <family val="2"/>
      <scheme val="minor"/>
    </font>
    <font>
      <b/>
      <u/>
      <sz val="18"/>
      <color theme="10"/>
      <name val="Calibri"/>
      <family val="2"/>
    </font>
    <font>
      <b/>
      <sz val="18"/>
      <name val="Calibri"/>
      <family val="2"/>
      <scheme val="minor"/>
    </font>
    <font>
      <b/>
      <sz val="72"/>
      <color rgb="FFFF0000"/>
      <name val="Calibri"/>
      <family val="2"/>
      <scheme val="minor"/>
    </font>
    <font>
      <b/>
      <sz val="70"/>
      <color rgb="FFFF0000"/>
      <name val="Calibri"/>
      <family val="2"/>
      <scheme val="minor"/>
    </font>
    <font>
      <b/>
      <sz val="28"/>
      <color rgb="FFFFC000"/>
      <name val="Calibri"/>
      <family val="2"/>
    </font>
    <font>
      <b/>
      <sz val="26"/>
      <color rgb="FFFFC000"/>
      <name val="Calibri"/>
      <family val="2"/>
      <scheme val="minor"/>
    </font>
    <font>
      <b/>
      <sz val="28"/>
      <color rgb="FFFFC000"/>
      <name val="Calibri"/>
      <family val="2"/>
      <scheme val="minor"/>
    </font>
    <font>
      <u/>
      <sz val="11"/>
      <color theme="1"/>
      <name val="Calibri"/>
      <family val="2"/>
    </font>
    <font>
      <u/>
      <sz val="18"/>
      <color theme="10"/>
      <name val="Calibri"/>
      <family val="2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/>
    <xf numFmtId="0" fontId="0" fillId="2" borderId="1" xfId="0" applyFill="1" applyBorder="1" applyAlignment="1">
      <alignment shrinkToFit="1"/>
    </xf>
    <xf numFmtId="0" fontId="0" fillId="2" borderId="2" xfId="0" applyFill="1" applyBorder="1" applyAlignment="1">
      <alignment shrinkToFit="1"/>
    </xf>
    <xf numFmtId="1" fontId="0" fillId="2" borderId="2" xfId="0" applyNumberFormat="1" applyFill="1" applyBorder="1" applyAlignment="1">
      <alignment shrinkToFit="1"/>
    </xf>
    <xf numFmtId="0" fontId="0" fillId="2" borderId="3" xfId="0" applyFill="1" applyBorder="1" applyAlignment="1">
      <alignment shrinkToFit="1"/>
    </xf>
    <xf numFmtId="0" fontId="0" fillId="3" borderId="0" xfId="0" applyFill="1"/>
    <xf numFmtId="0" fontId="5" fillId="4" borderId="4" xfId="2" applyFont="1" applyFill="1" applyBorder="1" applyAlignment="1" applyProtection="1">
      <alignment horizontal="center" vertical="center"/>
    </xf>
    <xf numFmtId="0" fontId="0" fillId="2" borderId="5" xfId="0" applyFill="1" applyBorder="1" applyAlignment="1">
      <alignment shrinkToFit="1"/>
    </xf>
    <xf numFmtId="0" fontId="0" fillId="2" borderId="9" xfId="0" applyFill="1" applyBorder="1" applyAlignment="1">
      <alignment shrinkToFit="1"/>
    </xf>
    <xf numFmtId="0" fontId="10" fillId="10" borderId="10" xfId="0" applyFont="1" applyFill="1" applyBorder="1" applyAlignment="1">
      <alignment horizontal="center" shrinkToFit="1"/>
    </xf>
    <xf numFmtId="49" fontId="10" fillId="10" borderId="11" xfId="0" applyNumberFormat="1" applyFont="1" applyFill="1" applyBorder="1" applyAlignment="1">
      <alignment horizontal="center" shrinkToFit="1"/>
    </xf>
    <xf numFmtId="0" fontId="11" fillId="10" borderId="11" xfId="0" applyFont="1" applyFill="1" applyBorder="1" applyAlignment="1">
      <alignment horizontal="center" shrinkToFit="1"/>
    </xf>
    <xf numFmtId="0" fontId="10" fillId="10" borderId="11" xfId="0" applyFont="1" applyFill="1" applyBorder="1" applyAlignment="1">
      <alignment horizontal="center" shrinkToFit="1"/>
    </xf>
    <xf numFmtId="1" fontId="10" fillId="10" borderId="11" xfId="0" applyNumberFormat="1" applyFont="1" applyFill="1" applyBorder="1" applyAlignment="1">
      <alignment horizontal="left" shrinkToFit="1"/>
    </xf>
    <xf numFmtId="1" fontId="10" fillId="10" borderId="12" xfId="0" applyNumberFormat="1" applyFont="1" applyFill="1" applyBorder="1" applyAlignment="1">
      <alignment horizontal="center" shrinkToFit="1"/>
    </xf>
    <xf numFmtId="0" fontId="0" fillId="3" borderId="0" xfId="0" applyFill="1" applyAlignment="1">
      <alignment shrinkToFit="1"/>
    </xf>
    <xf numFmtId="0" fontId="0" fillId="0" borderId="21" xfId="0" applyBorder="1" applyAlignment="1">
      <alignment horizontal="center" shrinkToFit="1"/>
    </xf>
    <xf numFmtId="1" fontId="0" fillId="0" borderId="22" xfId="0" applyNumberFormat="1" applyBorder="1" applyAlignment="1">
      <alignment horizontal="center" shrinkToFit="1"/>
    </xf>
    <xf numFmtId="0" fontId="0" fillId="0" borderId="22" xfId="0" applyBorder="1" applyAlignment="1">
      <alignment horizontal="center" shrinkToFit="1"/>
    </xf>
    <xf numFmtId="0" fontId="0" fillId="0" borderId="23" xfId="0" applyBorder="1" applyAlignment="1">
      <alignment horizontal="center" shrinkToFit="1"/>
    </xf>
    <xf numFmtId="164" fontId="0" fillId="0" borderId="23" xfId="0" applyNumberFormat="1" applyBorder="1" applyAlignment="1">
      <alignment horizontal="center" shrinkToFit="1"/>
    </xf>
    <xf numFmtId="1" fontId="0" fillId="0" borderId="23" xfId="0" applyNumberFormat="1" applyBorder="1" applyAlignment="1">
      <alignment horizontal="center" shrinkToFit="1"/>
    </xf>
    <xf numFmtId="0" fontId="0" fillId="0" borderId="28" xfId="0" applyBorder="1" applyAlignment="1">
      <alignment horizontal="center" shrinkToFit="1"/>
    </xf>
    <xf numFmtId="14" fontId="0" fillId="0" borderId="23" xfId="0" applyNumberFormat="1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1" fontId="0" fillId="0" borderId="40" xfId="0" applyNumberFormat="1" applyBorder="1" applyAlignment="1">
      <alignment horizontal="center" shrinkToFit="1"/>
    </xf>
    <xf numFmtId="164" fontId="0" fillId="0" borderId="40" xfId="0" applyNumberFormat="1" applyBorder="1" applyAlignment="1">
      <alignment horizontal="center" shrinkToFit="1"/>
    </xf>
    <xf numFmtId="0" fontId="15" fillId="6" borderId="29" xfId="0" applyFont="1" applyFill="1" applyBorder="1" applyAlignment="1">
      <alignment horizontal="center" shrinkToFit="1"/>
    </xf>
    <xf numFmtId="1" fontId="15" fillId="6" borderId="29" xfId="0" applyNumberFormat="1" applyFont="1" applyFill="1" applyBorder="1" applyAlignment="1">
      <alignment horizontal="center" shrinkToFit="1"/>
    </xf>
    <xf numFmtId="0" fontId="0" fillId="2" borderId="34" xfId="0" applyFill="1" applyBorder="1" applyAlignment="1">
      <alignment shrinkToFit="1"/>
    </xf>
    <xf numFmtId="0" fontId="0" fillId="2" borderId="35" xfId="0" applyFill="1" applyBorder="1" applyAlignment="1">
      <alignment shrinkToFit="1"/>
    </xf>
    <xf numFmtId="1" fontId="0" fillId="2" borderId="35" xfId="0" applyNumberFormat="1" applyFill="1" applyBorder="1" applyAlignment="1">
      <alignment shrinkToFit="1"/>
    </xf>
    <xf numFmtId="0" fontId="0" fillId="2" borderId="38" xfId="0" applyFill="1" applyBorder="1" applyAlignment="1">
      <alignment shrinkToFit="1"/>
    </xf>
    <xf numFmtId="1" fontId="0" fillId="3" borderId="0" xfId="0" applyNumberFormat="1" applyFill="1" applyAlignment="1">
      <alignment shrinkToFit="1"/>
    </xf>
    <xf numFmtId="0" fontId="0" fillId="3" borderId="0" xfId="0" applyFill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1" fontId="10" fillId="10" borderId="11" xfId="0" applyNumberFormat="1" applyFont="1" applyFill="1" applyBorder="1" applyAlignment="1">
      <alignment horizontal="center" shrinkToFit="1"/>
    </xf>
    <xf numFmtId="0" fontId="0" fillId="2" borderId="9" xfId="0" applyFill="1" applyBorder="1" applyAlignment="1">
      <alignment horizontal="center" shrinkToFit="1"/>
    </xf>
    <xf numFmtId="1" fontId="0" fillId="0" borderId="41" xfId="0" applyNumberFormat="1" applyBorder="1" applyAlignment="1">
      <alignment horizontal="center" shrinkToFit="1"/>
    </xf>
    <xf numFmtId="1" fontId="0" fillId="0" borderId="42" xfId="0" applyNumberFormat="1" applyBorder="1" applyAlignment="1">
      <alignment horizontal="center" shrinkToFit="1"/>
    </xf>
    <xf numFmtId="1" fontId="0" fillId="0" borderId="43" xfId="0" applyNumberFormat="1" applyBorder="1" applyAlignment="1">
      <alignment horizontal="center" shrinkToFit="1"/>
    </xf>
    <xf numFmtId="0" fontId="10" fillId="10" borderId="44" xfId="0" applyFont="1" applyFill="1" applyBorder="1" applyAlignment="1">
      <alignment horizontal="center" shrinkToFit="1"/>
    </xf>
    <xf numFmtId="49" fontId="10" fillId="10" borderId="45" xfId="0" applyNumberFormat="1" applyFont="1" applyFill="1" applyBorder="1" applyAlignment="1">
      <alignment horizontal="center" shrinkToFit="1"/>
    </xf>
    <xf numFmtId="0" fontId="11" fillId="10" borderId="45" xfId="0" applyFont="1" applyFill="1" applyBorder="1" applyAlignment="1">
      <alignment horizontal="center" shrinkToFit="1"/>
    </xf>
    <xf numFmtId="0" fontId="10" fillId="10" borderId="45" xfId="0" applyFont="1" applyFill="1" applyBorder="1" applyAlignment="1">
      <alignment horizontal="center" shrinkToFit="1"/>
    </xf>
    <xf numFmtId="1" fontId="10" fillId="10" borderId="45" xfId="0" applyNumberFormat="1" applyFont="1" applyFill="1" applyBorder="1" applyAlignment="1">
      <alignment horizontal="center" shrinkToFit="1"/>
    </xf>
    <xf numFmtId="1" fontId="10" fillId="10" borderId="46" xfId="0" applyNumberFormat="1" applyFont="1" applyFill="1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0" fontId="10" fillId="10" borderId="11" xfId="0" applyFont="1" applyFill="1" applyBorder="1" applyAlignment="1">
      <alignment horizontal="center" vertical="center" shrinkToFit="1"/>
    </xf>
    <xf numFmtId="164" fontId="0" fillId="0" borderId="22" xfId="0" applyNumberFormat="1" applyBorder="1" applyAlignment="1">
      <alignment horizontal="center" shrinkToFit="1"/>
    </xf>
    <xf numFmtId="0" fontId="0" fillId="0" borderId="40" xfId="0" applyBorder="1" applyAlignment="1">
      <alignment horizontal="center" shrinkToFit="1"/>
    </xf>
    <xf numFmtId="0" fontId="0" fillId="3" borderId="0" xfId="0" applyFill="1" applyAlignment="1">
      <alignment horizontal="center"/>
    </xf>
    <xf numFmtId="0" fontId="19" fillId="12" borderId="2" xfId="0" applyFont="1" applyFill="1" applyBorder="1" applyAlignment="1">
      <alignment vertical="center"/>
    </xf>
    <xf numFmtId="0" fontId="19" fillId="12" borderId="35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4" fillId="14" borderId="41" xfId="2" applyFill="1" applyBorder="1" applyAlignment="1" applyProtection="1">
      <alignment horizontal="center"/>
    </xf>
    <xf numFmtId="0" fontId="4" fillId="13" borderId="41" xfId="2" applyFill="1" applyBorder="1" applyAlignment="1" applyProtection="1">
      <alignment horizontal="center"/>
    </xf>
    <xf numFmtId="0" fontId="0" fillId="11" borderId="21" xfId="0" applyFill="1" applyBorder="1" applyAlignment="1">
      <alignment horizontal="center"/>
    </xf>
    <xf numFmtId="0" fontId="4" fillId="11" borderId="41" xfId="2" applyFill="1" applyBorder="1" applyAlignment="1" applyProtection="1">
      <alignment horizontal="center"/>
    </xf>
    <xf numFmtId="0" fontId="0" fillId="13" borderId="28" xfId="0" applyFill="1" applyBorder="1" applyAlignment="1">
      <alignment horizontal="center"/>
    </xf>
    <xf numFmtId="0" fontId="0" fillId="14" borderId="28" xfId="0" applyFill="1" applyBorder="1" applyAlignment="1">
      <alignment horizontal="center"/>
    </xf>
    <xf numFmtId="0" fontId="4" fillId="14" borderId="42" xfId="2" applyFill="1" applyBorder="1" applyAlignment="1" applyProtection="1">
      <alignment horizontal="center"/>
    </xf>
    <xf numFmtId="0" fontId="4" fillId="13" borderId="42" xfId="2" applyFill="1" applyBorder="1" applyAlignment="1" applyProtection="1">
      <alignment horizontal="center"/>
    </xf>
    <xf numFmtId="0" fontId="0" fillId="11" borderId="28" xfId="0" applyFill="1" applyBorder="1" applyAlignment="1">
      <alignment horizontal="center"/>
    </xf>
    <xf numFmtId="0" fontId="4" fillId="11" borderId="42" xfId="2" applyFill="1" applyBorder="1" applyAlignment="1" applyProtection="1">
      <alignment horizontal="center"/>
    </xf>
    <xf numFmtId="0" fontId="0" fillId="13" borderId="39" xfId="0" applyFill="1" applyBorder="1" applyAlignment="1">
      <alignment horizontal="center"/>
    </xf>
    <xf numFmtId="0" fontId="4" fillId="13" borderId="43" xfId="2" applyFill="1" applyBorder="1" applyAlignment="1" applyProtection="1">
      <alignment horizontal="center"/>
    </xf>
    <xf numFmtId="0" fontId="0" fillId="14" borderId="39" xfId="0" applyFill="1" applyBorder="1" applyAlignment="1">
      <alignment horizontal="center"/>
    </xf>
    <xf numFmtId="0" fontId="4" fillId="14" borderId="43" xfId="2" applyFill="1" applyBorder="1" applyAlignment="1" applyProtection="1">
      <alignment horizontal="center"/>
    </xf>
    <xf numFmtId="0" fontId="0" fillId="11" borderId="39" xfId="0" applyFill="1" applyBorder="1" applyAlignment="1">
      <alignment horizontal="center"/>
    </xf>
    <xf numFmtId="165" fontId="0" fillId="0" borderId="22" xfId="0" applyNumberFormat="1" applyBorder="1" applyAlignment="1">
      <alignment horizontal="center" shrinkToFit="1"/>
    </xf>
    <xf numFmtId="165" fontId="0" fillId="0" borderId="23" xfId="0" applyNumberFormat="1" applyBorder="1" applyAlignment="1">
      <alignment horizontal="center" shrinkToFit="1"/>
    </xf>
    <xf numFmtId="0" fontId="0" fillId="0" borderId="28" xfId="0" applyBorder="1" applyAlignment="1">
      <alignment horizontal="center" vertical="center" shrinkToFit="1"/>
    </xf>
    <xf numFmtId="1" fontId="0" fillId="0" borderId="23" xfId="0" applyNumberForma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164" fontId="0" fillId="0" borderId="23" xfId="0" applyNumberFormat="1" applyBorder="1" applyAlignment="1">
      <alignment horizontal="center" vertical="center" shrinkToFit="1"/>
    </xf>
    <xf numFmtId="1" fontId="0" fillId="0" borderId="42" xfId="0" applyNumberFormat="1" applyBorder="1" applyAlignment="1">
      <alignment horizontal="center" vertical="center" shrinkToFit="1"/>
    </xf>
    <xf numFmtId="1" fontId="0" fillId="0" borderId="22" xfId="0" applyNumberFormat="1" applyBorder="1" applyAlignment="1">
      <alignment horizontal="center" vertical="center" shrinkToFit="1"/>
    </xf>
    <xf numFmtId="165" fontId="0" fillId="2" borderId="2" xfId="0" applyNumberFormat="1" applyFill="1" applyBorder="1" applyAlignment="1">
      <alignment shrinkToFit="1"/>
    </xf>
    <xf numFmtId="165" fontId="10" fillId="10" borderId="45" xfId="0" applyNumberFormat="1" applyFont="1" applyFill="1" applyBorder="1" applyAlignment="1">
      <alignment horizontal="center" shrinkToFit="1"/>
    </xf>
    <xf numFmtId="0" fontId="15" fillId="6" borderId="4" xfId="0" applyFont="1" applyFill="1" applyBorder="1" applyAlignment="1">
      <alignment horizontal="center" shrinkToFit="1"/>
    </xf>
    <xf numFmtId="1" fontId="15" fillId="6" borderId="4" xfId="0" applyNumberFormat="1" applyFont="1" applyFill="1" applyBorder="1" applyAlignment="1">
      <alignment horizontal="center" shrinkToFit="1"/>
    </xf>
    <xf numFmtId="165" fontId="0" fillId="2" borderId="35" xfId="0" applyNumberFormat="1" applyFill="1" applyBorder="1" applyAlignment="1">
      <alignment shrinkToFit="1"/>
    </xf>
    <xf numFmtId="0" fontId="0" fillId="0" borderId="5" xfId="0" applyBorder="1" applyAlignment="1">
      <alignment shrinkToFit="1"/>
    </xf>
    <xf numFmtId="0" fontId="0" fillId="0" borderId="0" xfId="0" applyAlignment="1">
      <alignment horizontal="center" shrinkToFit="1"/>
    </xf>
    <xf numFmtId="0" fontId="3" fillId="0" borderId="0" xfId="0" applyFont="1"/>
    <xf numFmtId="165" fontId="0" fillId="3" borderId="0" xfId="0" applyNumberFormat="1" applyFill="1" applyAlignment="1">
      <alignment shrinkToFit="1"/>
    </xf>
    <xf numFmtId="0" fontId="0" fillId="13" borderId="23" xfId="0" applyFill="1" applyBorder="1" applyAlignment="1">
      <alignment horizontal="center"/>
    </xf>
    <xf numFmtId="0" fontId="4" fillId="13" borderId="23" xfId="2" applyFill="1" applyBorder="1" applyAlignment="1" applyProtection="1">
      <alignment horizontal="center"/>
    </xf>
    <xf numFmtId="0" fontId="10" fillId="10" borderId="23" xfId="0" applyFont="1" applyFill="1" applyBorder="1" applyAlignment="1">
      <alignment horizontal="center" shrinkToFit="1"/>
    </xf>
    <xf numFmtId="49" fontId="10" fillId="10" borderId="23" xfId="0" applyNumberFormat="1" applyFont="1" applyFill="1" applyBorder="1" applyAlignment="1">
      <alignment horizontal="center" shrinkToFit="1"/>
    </xf>
    <xf numFmtId="0" fontId="11" fillId="10" borderId="23" xfId="0" applyFont="1" applyFill="1" applyBorder="1" applyAlignment="1">
      <alignment horizontal="center" shrinkToFit="1"/>
    </xf>
    <xf numFmtId="1" fontId="10" fillId="10" borderId="23" xfId="0" applyNumberFormat="1" applyFont="1" applyFill="1" applyBorder="1" applyAlignment="1">
      <alignment horizontal="center" shrinkToFit="1"/>
    </xf>
    <xf numFmtId="164" fontId="0" fillId="0" borderId="19" xfId="0" applyNumberFormat="1" applyBorder="1" applyAlignment="1">
      <alignment horizontal="center" shrinkToFit="1"/>
    </xf>
    <xf numFmtId="0" fontId="0" fillId="0" borderId="47" xfId="0" applyBorder="1" applyAlignment="1">
      <alignment horizontal="center" shrinkToFit="1"/>
    </xf>
    <xf numFmtId="1" fontId="0" fillId="0" borderId="54" xfId="0" applyNumberFormat="1" applyBorder="1" applyAlignment="1">
      <alignment horizontal="center" shrinkToFit="1"/>
    </xf>
    <xf numFmtId="0" fontId="0" fillId="0" borderId="49" xfId="0" applyBorder="1" applyAlignment="1">
      <alignment horizontal="center" shrinkToFit="1"/>
    </xf>
    <xf numFmtId="1" fontId="0" fillId="0" borderId="55" xfId="0" applyNumberFormat="1" applyBorder="1" applyAlignment="1">
      <alignment horizontal="center" shrinkToFit="1"/>
    </xf>
    <xf numFmtId="1" fontId="0" fillId="0" borderId="49" xfId="0" applyNumberFormat="1" applyBorder="1" applyAlignment="1">
      <alignment horizontal="center" shrinkToFit="1"/>
    </xf>
    <xf numFmtId="0" fontId="0" fillId="3" borderId="23" xfId="0" applyFill="1" applyBorder="1"/>
    <xf numFmtId="1" fontId="0" fillId="0" borderId="56" xfId="0" applyNumberFormat="1" applyBorder="1" applyAlignment="1">
      <alignment horizontal="center" shrinkToFit="1"/>
    </xf>
    <xf numFmtId="0" fontId="0" fillId="0" borderId="57" xfId="0" applyBorder="1" applyAlignment="1">
      <alignment horizontal="center" shrinkToFit="1"/>
    </xf>
    <xf numFmtId="0" fontId="15" fillId="6" borderId="17" xfId="0" applyFont="1" applyFill="1" applyBorder="1" applyAlignment="1">
      <alignment horizontal="center" shrinkToFit="1"/>
    </xf>
    <xf numFmtId="1" fontId="15" fillId="6" borderId="18" xfId="0" applyNumberFormat="1" applyFont="1" applyFill="1" applyBorder="1" applyAlignment="1">
      <alignment horizontal="center" shrinkToFit="1"/>
    </xf>
    <xf numFmtId="0" fontId="4" fillId="13" borderId="20" xfId="2" applyFill="1" applyBorder="1" applyAlignment="1" applyProtection="1">
      <alignment horizontal="center"/>
    </xf>
    <xf numFmtId="165" fontId="0" fillId="0" borderId="40" xfId="0" applyNumberFormat="1" applyBorder="1" applyAlignment="1">
      <alignment horizont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12" fillId="4" borderId="30" xfId="0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12" fillId="4" borderId="0" xfId="0" applyFont="1" applyFill="1" applyAlignment="1">
      <alignment horizontal="center" vertical="center" shrinkToFit="1"/>
    </xf>
    <xf numFmtId="0" fontId="12" fillId="4" borderId="32" xfId="0" applyFont="1" applyFill="1" applyBorder="1" applyAlignment="1">
      <alignment horizontal="center" vertical="center" shrinkToFit="1"/>
    </xf>
    <xf numFmtId="0" fontId="12" fillId="4" borderId="34" xfId="0" applyFont="1" applyFill="1" applyBorder="1" applyAlignment="1">
      <alignment horizontal="center" vertical="center" shrinkToFit="1"/>
    </xf>
    <xf numFmtId="0" fontId="12" fillId="4" borderId="35" xfId="0" applyFont="1" applyFill="1" applyBorder="1" applyAlignment="1">
      <alignment horizontal="center" vertical="center" shrinkToFit="1"/>
    </xf>
    <xf numFmtId="0" fontId="12" fillId="4" borderId="36" xfId="0" applyFont="1" applyFill="1" applyBorder="1" applyAlignment="1">
      <alignment horizontal="center" vertical="center" shrinkToFit="1"/>
    </xf>
    <xf numFmtId="10" fontId="13" fillId="5" borderId="31" xfId="0" applyNumberFormat="1" applyFont="1" applyFill="1" applyBorder="1" applyAlignment="1">
      <alignment horizontal="center" vertical="center" shrinkToFit="1"/>
    </xf>
    <xf numFmtId="10" fontId="13" fillId="5" borderId="2" xfId="0" applyNumberFormat="1" applyFont="1" applyFill="1" applyBorder="1" applyAlignment="1">
      <alignment horizontal="center" vertical="center" shrinkToFit="1"/>
    </xf>
    <xf numFmtId="10" fontId="13" fillId="5" borderId="3" xfId="0" applyNumberFormat="1" applyFont="1" applyFill="1" applyBorder="1" applyAlignment="1">
      <alignment horizontal="center" vertical="center" shrinkToFit="1"/>
    </xf>
    <xf numFmtId="10" fontId="13" fillId="5" borderId="33" xfId="0" applyNumberFormat="1" applyFont="1" applyFill="1" applyBorder="1" applyAlignment="1">
      <alignment horizontal="center" vertical="center" shrinkToFit="1"/>
    </xf>
    <xf numFmtId="10" fontId="13" fillId="5" borderId="0" xfId="0" applyNumberFormat="1" applyFont="1" applyFill="1" applyAlignment="1">
      <alignment horizontal="center" vertical="center" shrinkToFit="1"/>
    </xf>
    <xf numFmtId="10" fontId="13" fillId="5" borderId="9" xfId="0" applyNumberFormat="1" applyFont="1" applyFill="1" applyBorder="1" applyAlignment="1">
      <alignment horizontal="center" vertical="center" shrinkToFit="1"/>
    </xf>
    <xf numFmtId="10" fontId="13" fillId="5" borderId="37" xfId="0" applyNumberFormat="1" applyFont="1" applyFill="1" applyBorder="1" applyAlignment="1">
      <alignment horizontal="center" vertical="center" shrinkToFit="1"/>
    </xf>
    <xf numFmtId="10" fontId="13" fillId="5" borderId="35" xfId="0" applyNumberFormat="1" applyFont="1" applyFill="1" applyBorder="1" applyAlignment="1">
      <alignment horizontal="center" vertical="center" shrinkToFit="1"/>
    </xf>
    <xf numFmtId="10" fontId="13" fillId="5" borderId="38" xfId="0" applyNumberFormat="1" applyFont="1" applyFill="1" applyBorder="1" applyAlignment="1">
      <alignment horizontal="center" vertical="center" shrinkToFit="1"/>
    </xf>
    <xf numFmtId="0" fontId="14" fillId="0" borderId="6" xfId="2" applyNumberFormat="1" applyFont="1" applyBorder="1" applyAlignment="1" applyProtection="1">
      <alignment horizontal="center" shrinkToFit="1"/>
    </xf>
    <xf numFmtId="0" fontId="23" fillId="0" borderId="7" xfId="0" applyFont="1" applyBorder="1" applyAlignment="1">
      <alignment horizontal="center" shrinkToFit="1"/>
    </xf>
    <xf numFmtId="0" fontId="23" fillId="0" borderId="8" xfId="0" applyFont="1" applyBorder="1" applyAlignment="1">
      <alignment horizontal="center" shrinkToFit="1"/>
    </xf>
    <xf numFmtId="2" fontId="3" fillId="15" borderId="51" xfId="0" applyNumberFormat="1" applyFont="1" applyFill="1" applyBorder="1" applyAlignment="1">
      <alignment horizontal="center" vertical="center" shrinkToFit="1"/>
    </xf>
    <xf numFmtId="2" fontId="3" fillId="15" borderId="52" xfId="0" applyNumberFormat="1" applyFont="1" applyFill="1" applyBorder="1" applyAlignment="1">
      <alignment horizontal="center" vertical="center" shrinkToFit="1"/>
    </xf>
    <xf numFmtId="0" fontId="3" fillId="15" borderId="21" xfId="0" applyFont="1" applyFill="1" applyBorder="1" applyAlignment="1">
      <alignment horizontal="center" vertical="center" shrinkToFit="1"/>
    </xf>
    <xf numFmtId="0" fontId="3" fillId="15" borderId="39" xfId="0" applyFont="1" applyFill="1" applyBorder="1" applyAlignment="1">
      <alignment horizontal="center" vertical="center" shrinkToFit="1"/>
    </xf>
    <xf numFmtId="0" fontId="3" fillId="15" borderId="48" xfId="0" applyFont="1" applyFill="1" applyBorder="1" applyAlignment="1">
      <alignment horizontal="center" vertical="center" shrinkToFit="1"/>
    </xf>
    <xf numFmtId="0" fontId="3" fillId="15" borderId="53" xfId="0" applyFont="1" applyFill="1" applyBorder="1" applyAlignment="1">
      <alignment horizontal="center" vertical="center" shrinkToFit="1"/>
    </xf>
    <xf numFmtId="10" fontId="3" fillId="9" borderId="48" xfId="1" applyNumberFormat="1" applyFont="1" applyFill="1" applyBorder="1" applyAlignment="1">
      <alignment horizontal="center" vertical="center" shrinkToFit="1"/>
    </xf>
    <xf numFmtId="10" fontId="3" fillId="9" borderId="53" xfId="1" applyNumberFormat="1" applyFont="1" applyFill="1" applyBorder="1" applyAlignment="1">
      <alignment horizontal="center" vertical="center" shrinkToFit="1"/>
    </xf>
    <xf numFmtId="0" fontId="8" fillId="6" borderId="12" xfId="0" applyFont="1" applyFill="1" applyBorder="1" applyAlignment="1">
      <alignment horizontal="center" vertical="center" shrinkToFit="1"/>
    </xf>
    <xf numFmtId="0" fontId="8" fillId="6" borderId="15" xfId="0" applyFont="1" applyFill="1" applyBorder="1" applyAlignment="1">
      <alignment horizontal="center" vertical="center" shrinkToFit="1"/>
    </xf>
    <xf numFmtId="166" fontId="9" fillId="7" borderId="6" xfId="0" applyNumberFormat="1" applyFont="1" applyFill="1" applyBorder="1" applyAlignment="1">
      <alignment horizontal="center" shrinkToFit="1"/>
    </xf>
    <xf numFmtId="166" fontId="9" fillId="7" borderId="7" xfId="0" applyNumberFormat="1" applyFont="1" applyFill="1" applyBorder="1" applyAlignment="1">
      <alignment horizontal="center" shrinkToFit="1"/>
    </xf>
    <xf numFmtId="166" fontId="9" fillId="7" borderId="8" xfId="0" applyNumberFormat="1" applyFont="1" applyFill="1" applyBorder="1" applyAlignment="1">
      <alignment horizontal="center" shrinkToFit="1"/>
    </xf>
    <xf numFmtId="0" fontId="9" fillId="15" borderId="6" xfId="0" applyFont="1" applyFill="1" applyBorder="1" applyAlignment="1">
      <alignment horizontal="center" shrinkToFit="1"/>
    </xf>
    <xf numFmtId="0" fontId="9" fillId="15" borderId="7" xfId="0" applyFont="1" applyFill="1" applyBorder="1" applyAlignment="1">
      <alignment horizontal="center" shrinkToFit="1"/>
    </xf>
    <xf numFmtId="0" fontId="9" fillId="15" borderId="8" xfId="0" applyFont="1" applyFill="1" applyBorder="1" applyAlignment="1">
      <alignment horizontal="center" shrinkToFit="1"/>
    </xf>
    <xf numFmtId="0" fontId="0" fillId="8" borderId="16" xfId="0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10" fontId="3" fillId="9" borderId="50" xfId="1" applyNumberFormat="1" applyFont="1" applyFill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0" fontId="6" fillId="5" borderId="7" xfId="0" applyFont="1" applyFill="1" applyBorder="1" applyAlignment="1">
      <alignment horizontal="center" vertical="center" shrinkToFit="1"/>
    </xf>
    <xf numFmtId="0" fontId="6" fillId="5" borderId="8" xfId="0" applyFont="1" applyFill="1" applyBorder="1" applyAlignment="1">
      <alignment horizontal="center" vertical="center" shrinkToFit="1"/>
    </xf>
    <xf numFmtId="2" fontId="7" fillId="6" borderId="10" xfId="0" applyNumberFormat="1" applyFont="1" applyFill="1" applyBorder="1" applyAlignment="1">
      <alignment horizontal="center" vertical="center" shrinkToFit="1"/>
    </xf>
    <xf numFmtId="2" fontId="7" fillId="6" borderId="13" xfId="0" applyNumberFormat="1" applyFont="1" applyFill="1" applyBorder="1" applyAlignment="1">
      <alignment horizontal="center" vertical="center" shrinkToFit="1"/>
    </xf>
    <xf numFmtId="0" fontId="7" fillId="6" borderId="11" xfId="0" applyFont="1" applyFill="1" applyBorder="1" applyAlignment="1">
      <alignment horizontal="center" vertical="center" shrinkToFit="1"/>
    </xf>
    <xf numFmtId="0" fontId="7" fillId="6" borderId="14" xfId="0" applyFont="1" applyFill="1" applyBorder="1" applyAlignment="1">
      <alignment horizontal="center" vertical="center" shrinkToFit="1"/>
    </xf>
    <xf numFmtId="166" fontId="9" fillId="7" borderId="6" xfId="0" applyNumberFormat="1" applyFont="1" applyFill="1" applyBorder="1" applyAlignment="1">
      <alignment horizontal="center" wrapText="1" shrinkToFit="1"/>
    </xf>
    <xf numFmtId="0" fontId="14" fillId="0" borderId="7" xfId="2" applyNumberFormat="1" applyFont="1" applyBorder="1" applyAlignment="1" applyProtection="1">
      <alignment horizontal="center" shrinkToFit="1"/>
    </xf>
    <xf numFmtId="0" fontId="14" fillId="0" borderId="8" xfId="2" applyNumberFormat="1" applyFont="1" applyBorder="1" applyAlignment="1" applyProtection="1">
      <alignment horizontal="center" shrinkToFit="1"/>
    </xf>
    <xf numFmtId="0" fontId="22" fillId="0" borderId="6" xfId="2" applyNumberFormat="1" applyFont="1" applyBorder="1" applyAlignment="1" applyProtection="1">
      <alignment horizontal="center" shrinkToFi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17" fontId="9" fillId="8" borderId="6" xfId="0" applyNumberFormat="1" applyFont="1" applyFill="1" applyBorder="1" applyAlignment="1">
      <alignment horizontal="center" shrinkToFit="1"/>
    </xf>
    <xf numFmtId="0" fontId="9" fillId="8" borderId="7" xfId="0" applyFont="1" applyFill="1" applyBorder="1" applyAlignment="1">
      <alignment horizontal="center" shrinkToFit="1"/>
    </xf>
    <xf numFmtId="0" fontId="9" fillId="8" borderId="8" xfId="0" applyFont="1" applyFill="1" applyBorder="1" applyAlignment="1">
      <alignment horizontal="center" shrinkToFit="1"/>
    </xf>
    <xf numFmtId="0" fontId="9" fillId="6" borderId="6" xfId="0" applyFont="1" applyFill="1" applyBorder="1" applyAlignment="1">
      <alignment horizontal="center" shrinkToFit="1"/>
    </xf>
    <xf numFmtId="0" fontId="9" fillId="6" borderId="7" xfId="0" applyFont="1" applyFill="1" applyBorder="1" applyAlignment="1">
      <alignment horizontal="center" shrinkToFit="1"/>
    </xf>
    <xf numFmtId="0" fontId="9" fillId="6" borderId="8" xfId="0" applyFont="1" applyFill="1" applyBorder="1" applyAlignment="1">
      <alignment horizontal="center" shrinkToFit="1"/>
    </xf>
    <xf numFmtId="2" fontId="21" fillId="8" borderId="16" xfId="2" applyNumberFormat="1" applyFont="1" applyFill="1" applyBorder="1" applyAlignment="1" applyProtection="1">
      <alignment horizontal="center" vertical="center"/>
    </xf>
    <xf numFmtId="2" fontId="21" fillId="8" borderId="17" xfId="2" applyNumberFormat="1" applyFont="1" applyFill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0" fontId="3" fillId="9" borderId="16" xfId="1" applyNumberFormat="1" applyFont="1" applyFill="1" applyBorder="1" applyAlignment="1">
      <alignment horizontal="center" vertical="center"/>
    </xf>
    <xf numFmtId="10" fontId="3" fillId="9" borderId="17" xfId="1" applyNumberFormat="1" applyFont="1" applyFill="1" applyBorder="1" applyAlignment="1">
      <alignment horizontal="center" vertical="center"/>
    </xf>
    <xf numFmtId="2" fontId="7" fillId="6" borderId="10" xfId="0" applyNumberFormat="1" applyFont="1" applyFill="1" applyBorder="1" applyAlignment="1">
      <alignment horizontal="center" vertical="center" wrapText="1"/>
    </xf>
    <xf numFmtId="2" fontId="7" fillId="6" borderId="13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10" fontId="3" fillId="9" borderId="24" xfId="1" applyNumberFormat="1" applyFont="1" applyFill="1" applyBorder="1" applyAlignment="1">
      <alignment horizontal="center" vertical="center"/>
    </xf>
    <xf numFmtId="2" fontId="21" fillId="8" borderId="24" xfId="2" applyNumberFormat="1" applyFont="1" applyFill="1" applyBorder="1" applyAlignment="1" applyProtection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10" fontId="13" fillId="5" borderId="31" xfId="0" applyNumberFormat="1" applyFont="1" applyFill="1" applyBorder="1" applyAlignment="1">
      <alignment horizontal="center" vertical="center"/>
    </xf>
    <xf numFmtId="10" fontId="13" fillId="5" borderId="2" xfId="0" applyNumberFormat="1" applyFont="1" applyFill="1" applyBorder="1" applyAlignment="1">
      <alignment horizontal="center" vertical="center"/>
    </xf>
    <xf numFmtId="10" fontId="13" fillId="5" borderId="3" xfId="0" applyNumberFormat="1" applyFont="1" applyFill="1" applyBorder="1" applyAlignment="1">
      <alignment horizontal="center" vertical="center"/>
    </xf>
    <xf numFmtId="10" fontId="13" fillId="5" borderId="33" xfId="0" applyNumberFormat="1" applyFont="1" applyFill="1" applyBorder="1" applyAlignment="1">
      <alignment horizontal="center" vertical="center"/>
    </xf>
    <xf numFmtId="10" fontId="13" fillId="5" borderId="0" xfId="0" applyNumberFormat="1" applyFont="1" applyFill="1" applyAlignment="1">
      <alignment horizontal="center" vertical="center"/>
    </xf>
    <xf numFmtId="10" fontId="13" fillId="5" borderId="9" xfId="0" applyNumberFormat="1" applyFont="1" applyFill="1" applyBorder="1" applyAlignment="1">
      <alignment horizontal="center" vertical="center"/>
    </xf>
    <xf numFmtId="10" fontId="13" fillId="5" borderId="37" xfId="0" applyNumberFormat="1" applyFont="1" applyFill="1" applyBorder="1" applyAlignment="1">
      <alignment horizontal="center" vertical="center"/>
    </xf>
    <xf numFmtId="10" fontId="13" fillId="5" borderId="35" xfId="0" applyNumberFormat="1" applyFont="1" applyFill="1" applyBorder="1" applyAlignment="1">
      <alignment horizontal="center" vertical="center"/>
    </xf>
    <xf numFmtId="10" fontId="13" fillId="5" borderId="38" xfId="0" applyNumberFormat="1" applyFont="1" applyFill="1" applyBorder="1" applyAlignment="1">
      <alignment horizontal="center" vertical="center"/>
    </xf>
    <xf numFmtId="2" fontId="3" fillId="16" borderId="16" xfId="0" applyNumberFormat="1" applyFont="1" applyFill="1" applyBorder="1" applyAlignment="1">
      <alignment horizontal="center" vertical="center"/>
    </xf>
    <xf numFmtId="2" fontId="3" fillId="16" borderId="29" xfId="0" applyNumberFormat="1" applyFont="1" applyFill="1" applyBorder="1" applyAlignment="1">
      <alignment horizontal="center" vertical="center"/>
    </xf>
    <xf numFmtId="0" fontId="3" fillId="16" borderId="16" xfId="0" applyFont="1" applyFill="1" applyBorder="1" applyAlignment="1">
      <alignment horizontal="center" vertical="center"/>
    </xf>
    <xf numFmtId="0" fontId="3" fillId="16" borderId="29" xfId="0" applyFont="1" applyFill="1" applyBorder="1" applyAlignment="1">
      <alignment horizontal="center" vertical="center"/>
    </xf>
    <xf numFmtId="10" fontId="3" fillId="9" borderId="29" xfId="1" applyNumberFormat="1" applyFont="1" applyFill="1" applyBorder="1" applyAlignment="1">
      <alignment horizontal="center" vertical="center"/>
    </xf>
    <xf numFmtId="0" fontId="14" fillId="0" borderId="34" xfId="2" applyNumberFormat="1" applyFont="1" applyBorder="1" applyAlignment="1" applyProtection="1">
      <alignment horizontal="center" shrinkToFit="1"/>
    </xf>
    <xf numFmtId="0" fontId="14" fillId="0" borderId="35" xfId="2" applyNumberFormat="1" applyFont="1" applyBorder="1" applyAlignment="1" applyProtection="1">
      <alignment horizontal="center" shrinkToFit="1"/>
    </xf>
    <xf numFmtId="0" fontId="14" fillId="0" borderId="38" xfId="2" applyNumberFormat="1" applyFont="1" applyBorder="1" applyAlignment="1" applyProtection="1">
      <alignment horizontal="center" shrinkToFit="1"/>
    </xf>
    <xf numFmtId="0" fontId="9" fillId="6" borderId="1" xfId="0" applyFont="1" applyFill="1" applyBorder="1" applyAlignment="1">
      <alignment horizontal="center" shrinkToFit="1"/>
    </xf>
    <xf numFmtId="0" fontId="9" fillId="6" borderId="2" xfId="0" applyFont="1" applyFill="1" applyBorder="1" applyAlignment="1">
      <alignment horizontal="center" shrinkToFit="1"/>
    </xf>
    <xf numFmtId="0" fontId="9" fillId="6" borderId="3" xfId="0" applyFont="1" applyFill="1" applyBorder="1" applyAlignment="1">
      <alignment horizontal="center" shrinkToFit="1"/>
    </xf>
    <xf numFmtId="2" fontId="21" fillId="8" borderId="29" xfId="2" applyNumberFormat="1" applyFont="1" applyFill="1" applyBorder="1" applyAlignment="1" applyProtection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4" fillId="0" borderId="58" xfId="2" applyNumberFormat="1" applyFont="1" applyBorder="1" applyAlignment="1" applyProtection="1">
      <alignment horizontal="center" shrinkToFit="1"/>
    </xf>
    <xf numFmtId="0" fontId="14" fillId="0" borderId="59" xfId="2" applyNumberFormat="1" applyFont="1" applyBorder="1" applyAlignment="1" applyProtection="1">
      <alignment horizontal="center" shrinkToFit="1"/>
    </xf>
    <xf numFmtId="0" fontId="14" fillId="0" borderId="60" xfId="2" applyNumberFormat="1" applyFont="1" applyBorder="1" applyAlignment="1" applyProtection="1">
      <alignment horizontal="center" shrinkToFit="1"/>
    </xf>
    <xf numFmtId="2" fontId="25" fillId="8" borderId="16" xfId="2" applyNumberFormat="1" applyFont="1" applyFill="1" applyBorder="1" applyAlignment="1" applyProtection="1">
      <alignment horizontal="center" vertical="center"/>
    </xf>
    <xf numFmtId="2" fontId="25" fillId="8" borderId="17" xfId="2" applyNumberFormat="1" applyFont="1" applyFill="1" applyBorder="1" applyAlignment="1" applyProtection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11" borderId="9" xfId="0" applyFont="1" applyFill="1" applyBorder="1" applyAlignment="1">
      <alignment horizontal="center" vertical="center"/>
    </xf>
    <xf numFmtId="0" fontId="16" fillId="11" borderId="34" xfId="0" applyFont="1" applyFill="1" applyBorder="1" applyAlignment="1">
      <alignment horizontal="center" vertical="center"/>
    </xf>
    <xf numFmtId="0" fontId="16" fillId="11" borderId="35" xfId="0" applyFont="1" applyFill="1" applyBorder="1" applyAlignment="1">
      <alignment horizontal="center" vertical="center"/>
    </xf>
    <xf numFmtId="0" fontId="16" fillId="11" borderId="38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17" fillId="8" borderId="34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/>
    </xf>
    <xf numFmtId="0" fontId="17" fillId="8" borderId="38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0" fontId="18" fillId="12" borderId="2" xfId="0" applyFont="1" applyFill="1" applyBorder="1" applyAlignment="1">
      <alignment horizontal="center" vertical="center"/>
    </xf>
    <xf numFmtId="0" fontId="18" fillId="12" borderId="34" xfId="0" applyFont="1" applyFill="1" applyBorder="1" applyAlignment="1">
      <alignment horizontal="center" vertical="center"/>
    </xf>
    <xf numFmtId="0" fontId="18" fillId="12" borderId="35" xfId="0" applyFont="1" applyFill="1" applyBorder="1" applyAlignment="1">
      <alignment horizontal="center" vertical="center"/>
    </xf>
    <xf numFmtId="0" fontId="20" fillId="12" borderId="2" xfId="0" applyFont="1" applyFill="1" applyBorder="1" applyAlignment="1">
      <alignment horizontal="center" vertical="center"/>
    </xf>
    <xf numFmtId="0" fontId="20" fillId="12" borderId="35" xfId="0" applyFont="1" applyFill="1" applyBorder="1" applyAlignment="1">
      <alignment horizontal="center" vertical="center"/>
    </xf>
    <xf numFmtId="0" fontId="0" fillId="0" borderId="3" xfId="0" applyBorder="1"/>
    <xf numFmtId="0" fontId="0" fillId="0" borderId="35" xfId="0" applyBorder="1"/>
    <xf numFmtId="0" fontId="0" fillId="0" borderId="38" xfId="0" applyBorder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SEP 2023'!A1"/><Relationship Id="rId2" Type="http://schemas.openxmlformats.org/officeDocument/2006/relationships/hyperlink" Target="#'SEP 2023'!A1"/><Relationship Id="rId1" Type="http://schemas.openxmlformats.org/officeDocument/2006/relationships/hyperlink" Target="#'SEP 2023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SEP 2023'!A1"/><Relationship Id="rId2" Type="http://schemas.openxmlformats.org/officeDocument/2006/relationships/hyperlink" Target="#'SEP 2023'!A1"/><Relationship Id="rId1" Type="http://schemas.openxmlformats.org/officeDocument/2006/relationships/hyperlink" Target="#'SEP 2023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SEP 2023'!A1"/><Relationship Id="rId2" Type="http://schemas.openxmlformats.org/officeDocument/2006/relationships/hyperlink" Target="#'SEP 2023'!A1"/><Relationship Id="rId1" Type="http://schemas.openxmlformats.org/officeDocument/2006/relationships/hyperlink" Target="#'SEP 2023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SEP 2023'!A1"/><Relationship Id="rId2" Type="http://schemas.openxmlformats.org/officeDocument/2006/relationships/hyperlink" Target="#'SEP 2023'!A1"/><Relationship Id="rId1" Type="http://schemas.openxmlformats.org/officeDocument/2006/relationships/hyperlink" Target="#'SEP 2023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SEP 2023'!A1"/><Relationship Id="rId2" Type="http://schemas.openxmlformats.org/officeDocument/2006/relationships/hyperlink" Target="#'SEP 2023'!A1"/><Relationship Id="rId1" Type="http://schemas.openxmlformats.org/officeDocument/2006/relationships/hyperlink" Target="#'SEP 2023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SEP 2023'!A1"/><Relationship Id="rId2" Type="http://schemas.openxmlformats.org/officeDocument/2006/relationships/hyperlink" Target="#'SEP 2023'!A1"/><Relationship Id="rId1" Type="http://schemas.openxmlformats.org/officeDocument/2006/relationships/hyperlink" Target="#'SEP 2023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SEP 2023'!A1"/><Relationship Id="rId2" Type="http://schemas.openxmlformats.org/officeDocument/2006/relationships/hyperlink" Target="#'SEP 2023'!A1"/><Relationship Id="rId1" Type="http://schemas.openxmlformats.org/officeDocument/2006/relationships/hyperlink" Target="#'SEP 2023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SEP 2023'!A1"/><Relationship Id="rId2" Type="http://schemas.openxmlformats.org/officeDocument/2006/relationships/hyperlink" Target="#'SEP 2023'!A1"/><Relationship Id="rId1" Type="http://schemas.openxmlformats.org/officeDocument/2006/relationships/hyperlink" Target="#'SEP 2023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SEP 2023'!A1"/><Relationship Id="rId2" Type="http://schemas.openxmlformats.org/officeDocument/2006/relationships/hyperlink" Target="#'SEP 2023'!A1"/><Relationship Id="rId1" Type="http://schemas.openxmlformats.org/officeDocument/2006/relationships/hyperlink" Target="#'SEP 2023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SEP 2023'!A1"/><Relationship Id="rId2" Type="http://schemas.openxmlformats.org/officeDocument/2006/relationships/hyperlink" Target="#'SEP 2023'!A1"/><Relationship Id="rId1" Type="http://schemas.openxmlformats.org/officeDocument/2006/relationships/hyperlink" Target="#'SEP 2023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SEP 2023'!A1"/><Relationship Id="rId2" Type="http://schemas.openxmlformats.org/officeDocument/2006/relationships/hyperlink" Target="#'SEP 2023'!A1"/><Relationship Id="rId1" Type="http://schemas.openxmlformats.org/officeDocument/2006/relationships/hyperlink" Target="#'SEP 2023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SEP 2023'!A1"/><Relationship Id="rId2" Type="http://schemas.openxmlformats.org/officeDocument/2006/relationships/hyperlink" Target="#'SEP 2023'!A1"/><Relationship Id="rId1" Type="http://schemas.openxmlformats.org/officeDocument/2006/relationships/hyperlink" Target="#'SEP 2023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SEP 2023'!A1"/><Relationship Id="rId2" Type="http://schemas.openxmlformats.org/officeDocument/2006/relationships/hyperlink" Target="#'SEP 2023'!A1"/><Relationship Id="rId1" Type="http://schemas.openxmlformats.org/officeDocument/2006/relationships/hyperlink" Target="#'SEP 2023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SEP 2023'!A1"/><Relationship Id="rId2" Type="http://schemas.openxmlformats.org/officeDocument/2006/relationships/hyperlink" Target="#'SEP 2023'!A1"/><Relationship Id="rId1" Type="http://schemas.openxmlformats.org/officeDocument/2006/relationships/hyperlink" Target="#'SEP 2023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SEP 2023'!A1"/><Relationship Id="rId2" Type="http://schemas.openxmlformats.org/officeDocument/2006/relationships/hyperlink" Target="#'SEP 2023'!A1"/><Relationship Id="rId1" Type="http://schemas.openxmlformats.org/officeDocument/2006/relationships/hyperlink" Target="#'SEP 2023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26</xdr:row>
      <xdr:rowOff>0</xdr:rowOff>
    </xdr:from>
    <xdr:to>
      <xdr:col>12</xdr:col>
      <xdr:colOff>704850</xdr:colOff>
      <xdr:row>28</xdr:row>
      <xdr:rowOff>152400</xdr:rowOff>
    </xdr:to>
    <xdr:sp macro="" textlink="">
      <xdr:nvSpPr>
        <xdr:cNvPr id="3" name="Up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8353425" y="11410950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43</xdr:row>
      <xdr:rowOff>0</xdr:rowOff>
    </xdr:from>
    <xdr:to>
      <xdr:col>12</xdr:col>
      <xdr:colOff>704850</xdr:colOff>
      <xdr:row>45</xdr:row>
      <xdr:rowOff>152400</xdr:rowOff>
    </xdr:to>
    <xdr:sp macro="" textlink="">
      <xdr:nvSpPr>
        <xdr:cNvPr id="4" name="Up Arrow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/>
      </xdr:nvSpPr>
      <xdr:spPr>
        <a:xfrm>
          <a:off x="8353425" y="1860232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60</xdr:row>
      <xdr:rowOff>0</xdr:rowOff>
    </xdr:from>
    <xdr:to>
      <xdr:col>12</xdr:col>
      <xdr:colOff>704850</xdr:colOff>
      <xdr:row>62</xdr:row>
      <xdr:rowOff>152400</xdr:rowOff>
    </xdr:to>
    <xdr:sp macro="" textlink="">
      <xdr:nvSpPr>
        <xdr:cNvPr id="5" name="Up Arrow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/>
      </xdr:nvSpPr>
      <xdr:spPr>
        <a:xfrm>
          <a:off x="8353425" y="25412700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24</xdr:row>
      <xdr:rowOff>0</xdr:rowOff>
    </xdr:from>
    <xdr:to>
      <xdr:col>12</xdr:col>
      <xdr:colOff>704850</xdr:colOff>
      <xdr:row>26</xdr:row>
      <xdr:rowOff>152400</xdr:rowOff>
    </xdr:to>
    <xdr:sp macro="" textlink="">
      <xdr:nvSpPr>
        <xdr:cNvPr id="2" name="Up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/>
      </xdr:nvSpPr>
      <xdr:spPr>
        <a:xfrm>
          <a:off x="8267700" y="549592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12</xdr:col>
      <xdr:colOff>704850</xdr:colOff>
      <xdr:row>43</xdr:row>
      <xdr:rowOff>152400</xdr:rowOff>
    </xdr:to>
    <xdr:sp macro="" textlink="">
      <xdr:nvSpPr>
        <xdr:cNvPr id="3" name="Up Arrow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SpPr/>
      </xdr:nvSpPr>
      <xdr:spPr>
        <a:xfrm>
          <a:off x="8267700" y="943927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58</xdr:row>
      <xdr:rowOff>0</xdr:rowOff>
    </xdr:from>
    <xdr:to>
      <xdr:col>12</xdr:col>
      <xdr:colOff>704850</xdr:colOff>
      <xdr:row>60</xdr:row>
      <xdr:rowOff>152400</xdr:rowOff>
    </xdr:to>
    <xdr:sp macro="" textlink="">
      <xdr:nvSpPr>
        <xdr:cNvPr id="4" name="Up Arrow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/>
      </xdr:nvSpPr>
      <xdr:spPr>
        <a:xfrm>
          <a:off x="8267700" y="13392150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24</xdr:row>
      <xdr:rowOff>0</xdr:rowOff>
    </xdr:from>
    <xdr:to>
      <xdr:col>12</xdr:col>
      <xdr:colOff>704850</xdr:colOff>
      <xdr:row>26</xdr:row>
      <xdr:rowOff>152400</xdr:rowOff>
    </xdr:to>
    <xdr:sp macro="" textlink="">
      <xdr:nvSpPr>
        <xdr:cNvPr id="2" name="Up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/>
      </xdr:nvSpPr>
      <xdr:spPr>
        <a:xfrm>
          <a:off x="8467725" y="549592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12</xdr:col>
      <xdr:colOff>704850</xdr:colOff>
      <xdr:row>43</xdr:row>
      <xdr:rowOff>152400</xdr:rowOff>
    </xdr:to>
    <xdr:sp macro="" textlink="">
      <xdr:nvSpPr>
        <xdr:cNvPr id="3" name="Up Arrow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SpPr/>
      </xdr:nvSpPr>
      <xdr:spPr>
        <a:xfrm>
          <a:off x="8467725" y="943927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58</xdr:row>
      <xdr:rowOff>0</xdr:rowOff>
    </xdr:from>
    <xdr:to>
      <xdr:col>12</xdr:col>
      <xdr:colOff>704850</xdr:colOff>
      <xdr:row>60</xdr:row>
      <xdr:rowOff>152400</xdr:rowOff>
    </xdr:to>
    <xdr:sp macro="" textlink="">
      <xdr:nvSpPr>
        <xdr:cNvPr id="4" name="Up Arrow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SpPr/>
      </xdr:nvSpPr>
      <xdr:spPr>
        <a:xfrm>
          <a:off x="8467725" y="13392150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24</xdr:row>
      <xdr:rowOff>0</xdr:rowOff>
    </xdr:from>
    <xdr:to>
      <xdr:col>12</xdr:col>
      <xdr:colOff>704850</xdr:colOff>
      <xdr:row>26</xdr:row>
      <xdr:rowOff>152400</xdr:rowOff>
    </xdr:to>
    <xdr:sp macro="" textlink="">
      <xdr:nvSpPr>
        <xdr:cNvPr id="2" name="Up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SpPr/>
      </xdr:nvSpPr>
      <xdr:spPr>
        <a:xfrm>
          <a:off x="8277225" y="549592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12</xdr:col>
      <xdr:colOff>704850</xdr:colOff>
      <xdr:row>43</xdr:row>
      <xdr:rowOff>152400</xdr:rowOff>
    </xdr:to>
    <xdr:sp macro="" textlink="">
      <xdr:nvSpPr>
        <xdr:cNvPr id="3" name="Up Arrow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SpPr/>
      </xdr:nvSpPr>
      <xdr:spPr>
        <a:xfrm>
          <a:off x="8277225" y="943927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58</xdr:row>
      <xdr:rowOff>0</xdr:rowOff>
    </xdr:from>
    <xdr:to>
      <xdr:col>12</xdr:col>
      <xdr:colOff>704850</xdr:colOff>
      <xdr:row>60</xdr:row>
      <xdr:rowOff>152400</xdr:rowOff>
    </xdr:to>
    <xdr:sp macro="" textlink="">
      <xdr:nvSpPr>
        <xdr:cNvPr id="4" name="Up Arrow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>
        <a:xfrm>
          <a:off x="8277225" y="13392150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24</xdr:row>
      <xdr:rowOff>0</xdr:rowOff>
    </xdr:from>
    <xdr:to>
      <xdr:col>12</xdr:col>
      <xdr:colOff>704850</xdr:colOff>
      <xdr:row>26</xdr:row>
      <xdr:rowOff>152400</xdr:rowOff>
    </xdr:to>
    <xdr:sp macro="" textlink="">
      <xdr:nvSpPr>
        <xdr:cNvPr id="2" name="Up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SpPr/>
      </xdr:nvSpPr>
      <xdr:spPr>
        <a:xfrm>
          <a:off x="8153400" y="549592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12</xdr:col>
      <xdr:colOff>704850</xdr:colOff>
      <xdr:row>43</xdr:row>
      <xdr:rowOff>152400</xdr:rowOff>
    </xdr:to>
    <xdr:sp macro="" textlink="">
      <xdr:nvSpPr>
        <xdr:cNvPr id="3" name="Up Arrow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SpPr/>
      </xdr:nvSpPr>
      <xdr:spPr>
        <a:xfrm>
          <a:off x="8153400" y="943927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58</xdr:row>
      <xdr:rowOff>0</xdr:rowOff>
    </xdr:from>
    <xdr:to>
      <xdr:col>12</xdr:col>
      <xdr:colOff>704850</xdr:colOff>
      <xdr:row>60</xdr:row>
      <xdr:rowOff>152400</xdr:rowOff>
    </xdr:to>
    <xdr:sp macro="" textlink="">
      <xdr:nvSpPr>
        <xdr:cNvPr id="4" name="Up Arrow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SpPr/>
      </xdr:nvSpPr>
      <xdr:spPr>
        <a:xfrm>
          <a:off x="8153400" y="13392150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24</xdr:row>
      <xdr:rowOff>0</xdr:rowOff>
    </xdr:from>
    <xdr:to>
      <xdr:col>12</xdr:col>
      <xdr:colOff>704850</xdr:colOff>
      <xdr:row>26</xdr:row>
      <xdr:rowOff>152400</xdr:rowOff>
    </xdr:to>
    <xdr:sp macro="" textlink="">
      <xdr:nvSpPr>
        <xdr:cNvPr id="2" name="Up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SpPr/>
      </xdr:nvSpPr>
      <xdr:spPr>
        <a:xfrm>
          <a:off x="8124825" y="549592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12</xdr:col>
      <xdr:colOff>704850</xdr:colOff>
      <xdr:row>43</xdr:row>
      <xdr:rowOff>152400</xdr:rowOff>
    </xdr:to>
    <xdr:sp macro="" textlink="">
      <xdr:nvSpPr>
        <xdr:cNvPr id="3" name="Up Arrow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SpPr/>
      </xdr:nvSpPr>
      <xdr:spPr>
        <a:xfrm>
          <a:off x="8124825" y="943927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58</xdr:row>
      <xdr:rowOff>0</xdr:rowOff>
    </xdr:from>
    <xdr:to>
      <xdr:col>12</xdr:col>
      <xdr:colOff>704850</xdr:colOff>
      <xdr:row>60</xdr:row>
      <xdr:rowOff>152400</xdr:rowOff>
    </xdr:to>
    <xdr:sp macro="" textlink="">
      <xdr:nvSpPr>
        <xdr:cNvPr id="4" name="Up Arrow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SpPr/>
      </xdr:nvSpPr>
      <xdr:spPr>
        <a:xfrm>
          <a:off x="8124825" y="13392150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24</xdr:row>
      <xdr:rowOff>0</xdr:rowOff>
    </xdr:from>
    <xdr:to>
      <xdr:col>12</xdr:col>
      <xdr:colOff>704850</xdr:colOff>
      <xdr:row>26</xdr:row>
      <xdr:rowOff>152400</xdr:rowOff>
    </xdr:to>
    <xdr:sp macro="" textlink="">
      <xdr:nvSpPr>
        <xdr:cNvPr id="2" name="Up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SpPr/>
      </xdr:nvSpPr>
      <xdr:spPr>
        <a:xfrm>
          <a:off x="8296275" y="549592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12</xdr:col>
      <xdr:colOff>704850</xdr:colOff>
      <xdr:row>43</xdr:row>
      <xdr:rowOff>152400</xdr:rowOff>
    </xdr:to>
    <xdr:sp macro="" textlink="">
      <xdr:nvSpPr>
        <xdr:cNvPr id="3" name="Up Arrow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SpPr/>
      </xdr:nvSpPr>
      <xdr:spPr>
        <a:xfrm>
          <a:off x="8296275" y="943927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58</xdr:row>
      <xdr:rowOff>0</xdr:rowOff>
    </xdr:from>
    <xdr:to>
      <xdr:col>12</xdr:col>
      <xdr:colOff>704850</xdr:colOff>
      <xdr:row>60</xdr:row>
      <xdr:rowOff>152400</xdr:rowOff>
    </xdr:to>
    <xdr:sp macro="" textlink="">
      <xdr:nvSpPr>
        <xdr:cNvPr id="4" name="Up Arrow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SpPr/>
      </xdr:nvSpPr>
      <xdr:spPr>
        <a:xfrm>
          <a:off x="8296275" y="13392150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10575</xdr:colOff>
      <xdr:row>1</xdr:row>
      <xdr:rowOff>10585</xdr:rowOff>
    </xdr:from>
    <xdr:to>
      <xdr:col>5</xdr:col>
      <xdr:colOff>931333</xdr:colOff>
      <xdr:row>10</xdr:row>
      <xdr:rowOff>169335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475" y="210610"/>
          <a:ext cx="3149608" cy="1787525"/>
        </a:xfrm>
        <a:prstGeom prst="rect">
          <a:avLst/>
        </a:prstGeom>
      </xdr:spPr>
    </xdr:pic>
    <xdr:clientData/>
  </xdr:twoCellAnchor>
  <xdr:oneCellAnchor>
    <xdr:from>
      <xdr:col>6</xdr:col>
      <xdr:colOff>21167</xdr:colOff>
      <xdr:row>1</xdr:row>
      <xdr:rowOff>95247</xdr:rowOff>
    </xdr:from>
    <xdr:ext cx="8128002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SpPr/>
      </xdr:nvSpPr>
      <xdr:spPr>
        <a:xfrm>
          <a:off x="4307417" y="295272"/>
          <a:ext cx="812800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glow rad="101600">
                  <a:schemeClr val="accent2">
                    <a:satMod val="175000"/>
                    <a:alpha val="40000"/>
                  </a:schemeClr>
                </a:glow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Winners</a:t>
          </a:r>
          <a:r>
            <a:rPr lang="en-US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glow rad="101600">
                  <a:schemeClr val="accent2">
                    <a:satMod val="175000"/>
                    <a:alpha val="40000"/>
                  </a:schemeClr>
                </a:glow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Capital Line</a:t>
          </a:r>
          <a:endParaRPr lang="en-U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glow rad="101600">
                <a:schemeClr val="accent2">
                  <a:satMod val="175000"/>
                  <a:alpha val="40000"/>
                </a:schemeClr>
              </a:glow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6</xdr:col>
      <xdr:colOff>31750</xdr:colOff>
      <xdr:row>5</xdr:row>
      <xdr:rowOff>158738</xdr:rowOff>
    </xdr:from>
    <xdr:ext cx="8128000" cy="843757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SpPr/>
      </xdr:nvSpPr>
      <xdr:spPr>
        <a:xfrm>
          <a:off x="4318000" y="1082663"/>
          <a:ext cx="81280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sz="4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Grow With</a:t>
          </a:r>
          <a:r>
            <a:rPr lang="en-US" sz="48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 Experts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24</xdr:row>
      <xdr:rowOff>0</xdr:rowOff>
    </xdr:from>
    <xdr:to>
      <xdr:col>12</xdr:col>
      <xdr:colOff>704850</xdr:colOff>
      <xdr:row>26</xdr:row>
      <xdr:rowOff>152400</xdr:rowOff>
    </xdr:to>
    <xdr:sp macro="" textlink="">
      <xdr:nvSpPr>
        <xdr:cNvPr id="2" name="Up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8353425" y="549592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12</xdr:col>
      <xdr:colOff>704850</xdr:colOff>
      <xdr:row>43</xdr:row>
      <xdr:rowOff>152400</xdr:rowOff>
    </xdr:to>
    <xdr:sp macro="" textlink="">
      <xdr:nvSpPr>
        <xdr:cNvPr id="3" name="Up Arrow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8353425" y="945832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58</xdr:row>
      <xdr:rowOff>0</xdr:rowOff>
    </xdr:from>
    <xdr:to>
      <xdr:col>12</xdr:col>
      <xdr:colOff>704850</xdr:colOff>
      <xdr:row>60</xdr:row>
      <xdr:rowOff>152400</xdr:rowOff>
    </xdr:to>
    <xdr:sp macro="" textlink="">
      <xdr:nvSpPr>
        <xdr:cNvPr id="4" name="Up Arrow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8353425" y="13430250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24</xdr:row>
      <xdr:rowOff>0</xdr:rowOff>
    </xdr:from>
    <xdr:to>
      <xdr:col>12</xdr:col>
      <xdr:colOff>704850</xdr:colOff>
      <xdr:row>26</xdr:row>
      <xdr:rowOff>152400</xdr:rowOff>
    </xdr:to>
    <xdr:sp macro="" textlink="">
      <xdr:nvSpPr>
        <xdr:cNvPr id="2" name="Up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8353425" y="549592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12</xdr:col>
      <xdr:colOff>704850</xdr:colOff>
      <xdr:row>43</xdr:row>
      <xdr:rowOff>152400</xdr:rowOff>
    </xdr:to>
    <xdr:sp macro="" textlink="">
      <xdr:nvSpPr>
        <xdr:cNvPr id="3" name="Up Arrow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>
        <a:xfrm>
          <a:off x="8353425" y="943927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58</xdr:row>
      <xdr:rowOff>0</xdr:rowOff>
    </xdr:from>
    <xdr:to>
      <xdr:col>12</xdr:col>
      <xdr:colOff>704850</xdr:colOff>
      <xdr:row>60</xdr:row>
      <xdr:rowOff>152400</xdr:rowOff>
    </xdr:to>
    <xdr:sp macro="" textlink="">
      <xdr:nvSpPr>
        <xdr:cNvPr id="4" name="Up Arrow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>
        <a:xfrm>
          <a:off x="8353425" y="13392150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24</xdr:row>
      <xdr:rowOff>0</xdr:rowOff>
    </xdr:from>
    <xdr:to>
      <xdr:col>12</xdr:col>
      <xdr:colOff>704850</xdr:colOff>
      <xdr:row>26</xdr:row>
      <xdr:rowOff>152400</xdr:rowOff>
    </xdr:to>
    <xdr:sp macro="" textlink="">
      <xdr:nvSpPr>
        <xdr:cNvPr id="2" name="Up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/>
      </xdr:nvSpPr>
      <xdr:spPr>
        <a:xfrm>
          <a:off x="8258175" y="549592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12</xdr:col>
      <xdr:colOff>704850</xdr:colOff>
      <xdr:row>43</xdr:row>
      <xdr:rowOff>152400</xdr:rowOff>
    </xdr:to>
    <xdr:sp macro="" textlink="">
      <xdr:nvSpPr>
        <xdr:cNvPr id="3" name="Up Arrow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/>
      </xdr:nvSpPr>
      <xdr:spPr>
        <a:xfrm>
          <a:off x="8258175" y="943927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58</xdr:row>
      <xdr:rowOff>0</xdr:rowOff>
    </xdr:from>
    <xdr:to>
      <xdr:col>12</xdr:col>
      <xdr:colOff>704850</xdr:colOff>
      <xdr:row>60</xdr:row>
      <xdr:rowOff>152400</xdr:rowOff>
    </xdr:to>
    <xdr:sp macro="" textlink="">
      <xdr:nvSpPr>
        <xdr:cNvPr id="4" name="Up Arrow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/>
      </xdr:nvSpPr>
      <xdr:spPr>
        <a:xfrm>
          <a:off x="8258175" y="13392150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24</xdr:row>
      <xdr:rowOff>0</xdr:rowOff>
    </xdr:from>
    <xdr:to>
      <xdr:col>12</xdr:col>
      <xdr:colOff>704850</xdr:colOff>
      <xdr:row>26</xdr:row>
      <xdr:rowOff>152400</xdr:rowOff>
    </xdr:to>
    <xdr:sp macro="" textlink="">
      <xdr:nvSpPr>
        <xdr:cNvPr id="2" name="Up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8429625" y="549592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12</xdr:col>
      <xdr:colOff>704850</xdr:colOff>
      <xdr:row>43</xdr:row>
      <xdr:rowOff>152400</xdr:rowOff>
    </xdr:to>
    <xdr:sp macro="" textlink="">
      <xdr:nvSpPr>
        <xdr:cNvPr id="3" name="Up Arrow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8429625" y="943927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58</xdr:row>
      <xdr:rowOff>0</xdr:rowOff>
    </xdr:from>
    <xdr:to>
      <xdr:col>12</xdr:col>
      <xdr:colOff>704850</xdr:colOff>
      <xdr:row>60</xdr:row>
      <xdr:rowOff>152400</xdr:rowOff>
    </xdr:to>
    <xdr:sp macro="" textlink="">
      <xdr:nvSpPr>
        <xdr:cNvPr id="4" name="Up Arrow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>
        <a:xfrm>
          <a:off x="8429625" y="13392150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24</xdr:row>
      <xdr:rowOff>0</xdr:rowOff>
    </xdr:from>
    <xdr:to>
      <xdr:col>12</xdr:col>
      <xdr:colOff>704850</xdr:colOff>
      <xdr:row>26</xdr:row>
      <xdr:rowOff>152400</xdr:rowOff>
    </xdr:to>
    <xdr:sp macro="" textlink="">
      <xdr:nvSpPr>
        <xdr:cNvPr id="2" name="Up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/>
      </xdr:nvSpPr>
      <xdr:spPr>
        <a:xfrm>
          <a:off x="8477250" y="549592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12</xdr:col>
      <xdr:colOff>704850</xdr:colOff>
      <xdr:row>43</xdr:row>
      <xdr:rowOff>152400</xdr:rowOff>
    </xdr:to>
    <xdr:sp macro="" textlink="">
      <xdr:nvSpPr>
        <xdr:cNvPr id="3" name="Up Arrow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/>
      </xdr:nvSpPr>
      <xdr:spPr>
        <a:xfrm>
          <a:off x="8477250" y="943927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58</xdr:row>
      <xdr:rowOff>0</xdr:rowOff>
    </xdr:from>
    <xdr:to>
      <xdr:col>12</xdr:col>
      <xdr:colOff>704850</xdr:colOff>
      <xdr:row>60</xdr:row>
      <xdr:rowOff>152400</xdr:rowOff>
    </xdr:to>
    <xdr:sp macro="" textlink="">
      <xdr:nvSpPr>
        <xdr:cNvPr id="4" name="Up Arrow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/>
      </xdr:nvSpPr>
      <xdr:spPr>
        <a:xfrm>
          <a:off x="8477250" y="13392150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24</xdr:row>
      <xdr:rowOff>0</xdr:rowOff>
    </xdr:from>
    <xdr:to>
      <xdr:col>12</xdr:col>
      <xdr:colOff>704850</xdr:colOff>
      <xdr:row>26</xdr:row>
      <xdr:rowOff>152400</xdr:rowOff>
    </xdr:to>
    <xdr:sp macro="" textlink="">
      <xdr:nvSpPr>
        <xdr:cNvPr id="2" name="Up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/>
      </xdr:nvSpPr>
      <xdr:spPr>
        <a:xfrm>
          <a:off x="8667750" y="549592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12</xdr:col>
      <xdr:colOff>704850</xdr:colOff>
      <xdr:row>43</xdr:row>
      <xdr:rowOff>152400</xdr:rowOff>
    </xdr:to>
    <xdr:sp macro="" textlink="">
      <xdr:nvSpPr>
        <xdr:cNvPr id="3" name="Up Arrow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SpPr/>
      </xdr:nvSpPr>
      <xdr:spPr>
        <a:xfrm>
          <a:off x="8667750" y="943927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58</xdr:row>
      <xdr:rowOff>0</xdr:rowOff>
    </xdr:from>
    <xdr:to>
      <xdr:col>12</xdr:col>
      <xdr:colOff>704850</xdr:colOff>
      <xdr:row>60</xdr:row>
      <xdr:rowOff>152400</xdr:rowOff>
    </xdr:to>
    <xdr:sp macro="" textlink="">
      <xdr:nvSpPr>
        <xdr:cNvPr id="4" name="Up Arrow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/>
      </xdr:nvSpPr>
      <xdr:spPr>
        <a:xfrm>
          <a:off x="8667750" y="13392150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24</xdr:row>
      <xdr:rowOff>0</xdr:rowOff>
    </xdr:from>
    <xdr:to>
      <xdr:col>12</xdr:col>
      <xdr:colOff>704850</xdr:colOff>
      <xdr:row>26</xdr:row>
      <xdr:rowOff>152400</xdr:rowOff>
    </xdr:to>
    <xdr:sp macro="" textlink="">
      <xdr:nvSpPr>
        <xdr:cNvPr id="2" name="Up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/>
      </xdr:nvSpPr>
      <xdr:spPr>
        <a:xfrm>
          <a:off x="8429625" y="549592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12</xdr:col>
      <xdr:colOff>704850</xdr:colOff>
      <xdr:row>43</xdr:row>
      <xdr:rowOff>152400</xdr:rowOff>
    </xdr:to>
    <xdr:sp macro="" textlink="">
      <xdr:nvSpPr>
        <xdr:cNvPr id="3" name="Up Arrow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SpPr/>
      </xdr:nvSpPr>
      <xdr:spPr>
        <a:xfrm>
          <a:off x="8429625" y="943927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58</xdr:row>
      <xdr:rowOff>0</xdr:rowOff>
    </xdr:from>
    <xdr:to>
      <xdr:col>12</xdr:col>
      <xdr:colOff>704850</xdr:colOff>
      <xdr:row>60</xdr:row>
      <xdr:rowOff>152400</xdr:rowOff>
    </xdr:to>
    <xdr:sp macro="" textlink="">
      <xdr:nvSpPr>
        <xdr:cNvPr id="4" name="Up Arrow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/>
      </xdr:nvSpPr>
      <xdr:spPr>
        <a:xfrm>
          <a:off x="8429625" y="13392150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24</xdr:row>
      <xdr:rowOff>0</xdr:rowOff>
    </xdr:from>
    <xdr:to>
      <xdr:col>12</xdr:col>
      <xdr:colOff>704850</xdr:colOff>
      <xdr:row>26</xdr:row>
      <xdr:rowOff>152400</xdr:rowOff>
    </xdr:to>
    <xdr:sp macro="" textlink="">
      <xdr:nvSpPr>
        <xdr:cNvPr id="5" name="Up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SpPr/>
      </xdr:nvSpPr>
      <xdr:spPr>
        <a:xfrm>
          <a:off x="8562975" y="549592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12</xdr:col>
      <xdr:colOff>704850</xdr:colOff>
      <xdr:row>43</xdr:row>
      <xdr:rowOff>152400</xdr:rowOff>
    </xdr:to>
    <xdr:sp macro="" textlink="">
      <xdr:nvSpPr>
        <xdr:cNvPr id="6" name="Up Arrow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SpPr/>
      </xdr:nvSpPr>
      <xdr:spPr>
        <a:xfrm>
          <a:off x="8562975" y="9439275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  <xdr:twoCellAnchor>
    <xdr:from>
      <xdr:col>12</xdr:col>
      <xdr:colOff>0</xdr:colOff>
      <xdr:row>58</xdr:row>
      <xdr:rowOff>0</xdr:rowOff>
    </xdr:from>
    <xdr:to>
      <xdr:col>12</xdr:col>
      <xdr:colOff>704850</xdr:colOff>
      <xdr:row>60</xdr:row>
      <xdr:rowOff>152400</xdr:rowOff>
    </xdr:to>
    <xdr:sp macro="" textlink="">
      <xdr:nvSpPr>
        <xdr:cNvPr id="7" name="Up Arrow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SpPr/>
      </xdr:nvSpPr>
      <xdr:spPr>
        <a:xfrm>
          <a:off x="8562975" y="13392150"/>
          <a:ext cx="704850" cy="7048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1100" b="1"/>
            <a:t>UP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innerscapitalline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nerscapitalline.com/" TargetMode="External"/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winnerscapitalline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nerscapitalline.com/" TargetMode="External"/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://www.winnerscapitalline.com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nerscapitalline.com/" TargetMode="External"/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://www.winnerscapitalline.com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nerscapitalline.com/" TargetMode="External"/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://www.winnerscapitalline.com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nerscapitalline.com/" TargetMode="External"/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Relationship Id="rId5" Type="http://schemas.openxmlformats.org/officeDocument/2006/relationships/drawing" Target="../drawings/drawing6.xml"/><Relationship Id="rId4" Type="http://schemas.openxmlformats.org/officeDocument/2006/relationships/hyperlink" Target="http://www.winnerscapitalline.com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nerscapitalline.com/" TargetMode="External"/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Relationship Id="rId5" Type="http://schemas.openxmlformats.org/officeDocument/2006/relationships/drawing" Target="../drawings/drawing7.xml"/><Relationship Id="rId4" Type="http://schemas.openxmlformats.org/officeDocument/2006/relationships/hyperlink" Target="http://www.winnerscapitalline.com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nerscapitalline.com/" TargetMode="External"/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http://www.winnerscapitalline.com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nerscapitalline.com/" TargetMode="External"/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Relationship Id="rId5" Type="http://schemas.openxmlformats.org/officeDocument/2006/relationships/drawing" Target="../drawings/drawing9.xml"/><Relationship Id="rId4" Type="http://schemas.openxmlformats.org/officeDocument/2006/relationships/hyperlink" Target="http://www.winnerscapitalline.com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nerscapitalline.com/" TargetMode="External"/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Relationship Id="rId5" Type="http://schemas.openxmlformats.org/officeDocument/2006/relationships/drawing" Target="../drawings/drawing10.xml"/><Relationship Id="rId4" Type="http://schemas.openxmlformats.org/officeDocument/2006/relationships/hyperlink" Target="http://www.winnerscapitalline.com/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nerscapitalline.com/" TargetMode="External"/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Relationship Id="rId5" Type="http://schemas.openxmlformats.org/officeDocument/2006/relationships/drawing" Target="../drawings/drawing11.xml"/><Relationship Id="rId4" Type="http://schemas.openxmlformats.org/officeDocument/2006/relationships/hyperlink" Target="http://www.winnerscapitallin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innerscapitalline.com/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nerscapitalline.com/" TargetMode="External"/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Relationship Id="rId5" Type="http://schemas.openxmlformats.org/officeDocument/2006/relationships/drawing" Target="../drawings/drawing12.xml"/><Relationship Id="rId4" Type="http://schemas.openxmlformats.org/officeDocument/2006/relationships/hyperlink" Target="http://www.winnerscapitalline.com/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nerscapitalline.com/" TargetMode="External"/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Relationship Id="rId5" Type="http://schemas.openxmlformats.org/officeDocument/2006/relationships/drawing" Target="../drawings/drawing13.xml"/><Relationship Id="rId4" Type="http://schemas.openxmlformats.org/officeDocument/2006/relationships/hyperlink" Target="http://www.winnerscapitalline.com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nerscapitalline.com/" TargetMode="External"/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Relationship Id="rId5" Type="http://schemas.openxmlformats.org/officeDocument/2006/relationships/drawing" Target="../drawings/drawing14.xml"/><Relationship Id="rId4" Type="http://schemas.openxmlformats.org/officeDocument/2006/relationships/hyperlink" Target="http://www.winnerscapitalline.com/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nerscapitalline.com/" TargetMode="External"/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Relationship Id="rId5" Type="http://schemas.openxmlformats.org/officeDocument/2006/relationships/drawing" Target="../drawings/drawing15.xml"/><Relationship Id="rId4" Type="http://schemas.openxmlformats.org/officeDocument/2006/relationships/hyperlink" Target="http://www.winnerscapitalline.com/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innerscapitalline.com/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winnerscapitalline.com/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innerscapitalline.com/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innerscapitalline.com/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innerscapitalline.com/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innerscapitalline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innerscapitalline.com/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innerscapitalline.com/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innerscapitalline.com/" TargetMode="Externa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innerscapitalline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innerscapitalline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innerscapitalline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nerscapitalline.com/" TargetMode="External"/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nerscapitalline.com/" TargetMode="External"/><Relationship Id="rId2" Type="http://schemas.openxmlformats.org/officeDocument/2006/relationships/hyperlink" Target="http://www.winnerscapitalline.com/" TargetMode="External"/><Relationship Id="rId1" Type="http://schemas.openxmlformats.org/officeDocument/2006/relationships/hyperlink" Target="http://www.winnerscapitalline.co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winnerscapitallin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2"/>
  <sheetViews>
    <sheetView workbookViewId="0">
      <selection activeCell="P8" sqref="P8:R10"/>
    </sheetView>
  </sheetViews>
  <sheetFormatPr defaultColWidth="9.140625" defaultRowHeight="15"/>
  <cols>
    <col min="1" max="1" width="7" style="15" customWidth="1"/>
    <col min="2" max="2" width="3.5703125" style="15" bestFit="1" customWidth="1"/>
    <col min="3" max="3" width="11.5703125" style="89" customWidth="1"/>
    <col min="4" max="4" width="9.28515625" style="15" customWidth="1"/>
    <col min="5" max="5" width="21.5703125" style="15" customWidth="1"/>
    <col min="6" max="6" width="10" style="15" customWidth="1"/>
    <col min="7" max="7" width="11.42578125" style="15" customWidth="1"/>
    <col min="8" max="8" width="11.42578125" style="33" customWidth="1"/>
    <col min="9" max="9" width="9.5703125" style="15" customWidth="1"/>
    <col min="10" max="10" width="10" style="33" customWidth="1"/>
    <col min="11" max="11" width="7" style="15" customWidth="1"/>
    <col min="12" max="12" width="5" style="15" customWidth="1"/>
    <col min="13" max="13" width="15.28515625" style="15" bestFit="1" customWidth="1"/>
    <col min="14" max="14" width="10" style="15" customWidth="1"/>
    <col min="15" max="17" width="9.140625" style="15"/>
    <col min="18" max="18" width="10.7109375" style="15" bestFit="1" customWidth="1"/>
    <col min="19" max="19" width="9.140625" style="15" customWidth="1"/>
    <col min="20" max="21" width="9.140625" style="15"/>
    <col min="22" max="23" width="9.140625" style="15" hidden="1" customWidth="1"/>
    <col min="24" max="16384" width="9.140625" style="15"/>
  </cols>
  <sheetData>
    <row r="1" spans="1:23" ht="27" thickBot="1">
      <c r="A1" s="1"/>
      <c r="B1" s="2"/>
      <c r="C1" s="81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ht="27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58" t="s">
        <v>3</v>
      </c>
      <c r="N2" s="160" t="s">
        <v>4</v>
      </c>
      <c r="O2" s="160" t="s">
        <v>5</v>
      </c>
      <c r="P2" s="160" t="s">
        <v>6</v>
      </c>
      <c r="Q2" s="160" t="s">
        <v>7</v>
      </c>
      <c r="R2" s="138" t="s">
        <v>8</v>
      </c>
    </row>
    <row r="3" spans="1:23" ht="16.5" thickBot="1">
      <c r="A3" s="7"/>
      <c r="B3" s="140">
        <v>44927</v>
      </c>
      <c r="C3" s="141"/>
      <c r="D3" s="141"/>
      <c r="E3" s="141"/>
      <c r="F3" s="141"/>
      <c r="G3" s="141"/>
      <c r="H3" s="141"/>
      <c r="I3" s="141"/>
      <c r="J3" s="142"/>
      <c r="K3" s="8"/>
      <c r="M3" s="159"/>
      <c r="N3" s="161"/>
      <c r="O3" s="161"/>
      <c r="P3" s="161"/>
      <c r="Q3" s="161"/>
      <c r="R3" s="139"/>
    </row>
    <row r="4" spans="1:23" ht="16.5" thickBot="1">
      <c r="A4" s="7"/>
      <c r="B4" s="143" t="s">
        <v>65</v>
      </c>
      <c r="C4" s="144"/>
      <c r="D4" s="144"/>
      <c r="E4" s="144"/>
      <c r="F4" s="144"/>
      <c r="G4" s="144"/>
      <c r="H4" s="144"/>
      <c r="I4" s="144"/>
      <c r="J4" s="145"/>
      <c r="K4" s="8"/>
      <c r="M4" s="146" t="s">
        <v>66</v>
      </c>
      <c r="N4" s="148">
        <f>COUNT(C6:C10)</f>
        <v>5</v>
      </c>
      <c r="O4" s="150">
        <f>V11</f>
        <v>5</v>
      </c>
      <c r="P4" s="150">
        <f>W11</f>
        <v>0</v>
      </c>
      <c r="Q4" s="152">
        <f>N4-O4-P4</f>
        <v>0</v>
      </c>
      <c r="R4" s="136">
        <f>O4/N4</f>
        <v>1</v>
      </c>
    </row>
    <row r="5" spans="1:23" ht="15.75" thickBot="1">
      <c r="A5" s="7"/>
      <c r="B5" s="41" t="s">
        <v>9</v>
      </c>
      <c r="C5" s="82" t="s">
        <v>10</v>
      </c>
      <c r="D5" s="43" t="s">
        <v>11</v>
      </c>
      <c r="E5" s="43" t="s">
        <v>12</v>
      </c>
      <c r="F5" s="44" t="s">
        <v>67</v>
      </c>
      <c r="G5" s="44" t="s">
        <v>68</v>
      </c>
      <c r="H5" s="45" t="s">
        <v>69</v>
      </c>
      <c r="I5" s="44" t="s">
        <v>70</v>
      </c>
      <c r="J5" s="46" t="s">
        <v>16</v>
      </c>
      <c r="K5" s="8"/>
      <c r="M5" s="147"/>
      <c r="N5" s="149"/>
      <c r="O5" s="151"/>
      <c r="P5" s="151"/>
      <c r="Q5" s="153"/>
      <c r="R5" s="154"/>
      <c r="V5" s="15" t="s">
        <v>5</v>
      </c>
      <c r="W5" s="15" t="s">
        <v>6</v>
      </c>
    </row>
    <row r="6" spans="1:23">
      <c r="A6" s="7"/>
      <c r="B6" s="16">
        <v>1</v>
      </c>
      <c r="C6" s="73">
        <v>44929</v>
      </c>
      <c r="D6" s="17" t="s">
        <v>37</v>
      </c>
      <c r="E6" s="17" t="s">
        <v>122</v>
      </c>
      <c r="F6" s="18">
        <v>15</v>
      </c>
      <c r="G6" s="18">
        <v>45</v>
      </c>
      <c r="H6" s="18">
        <v>30</v>
      </c>
      <c r="I6" s="49">
        <v>80</v>
      </c>
      <c r="J6" s="38">
        <f t="shared" ref="J6:J10" si="0">H6*I6</f>
        <v>2400</v>
      </c>
      <c r="K6" s="8"/>
      <c r="M6" s="130" t="s">
        <v>72</v>
      </c>
      <c r="N6" s="132">
        <f>SUM(N4:N5)</f>
        <v>5</v>
      </c>
      <c r="O6" s="132">
        <f>SUM(O4:O5)</f>
        <v>5</v>
      </c>
      <c r="P6" s="132">
        <f>SUM(P4:P5)</f>
        <v>0</v>
      </c>
      <c r="Q6" s="134">
        <f>SUM(Q4:Q5)</f>
        <v>0</v>
      </c>
      <c r="R6" s="136">
        <f>O6/N6</f>
        <v>1</v>
      </c>
      <c r="V6" s="15">
        <f t="shared" ref="V6:V10" si="1">IF($J6&gt;0,1,0)</f>
        <v>1</v>
      </c>
      <c r="W6" s="15">
        <f t="shared" ref="W6:W10" si="2">IF($J6&lt;0,1,0)</f>
        <v>0</v>
      </c>
    </row>
    <row r="7" spans="1:23" ht="15.75" thickBot="1">
      <c r="A7" s="7"/>
      <c r="B7" s="22">
        <v>2</v>
      </c>
      <c r="C7" s="74">
        <v>44936</v>
      </c>
      <c r="D7" s="21" t="s">
        <v>39</v>
      </c>
      <c r="E7" s="21" t="s">
        <v>123</v>
      </c>
      <c r="F7" s="19">
        <v>25</v>
      </c>
      <c r="G7" s="19">
        <v>92</v>
      </c>
      <c r="H7" s="19">
        <v>67</v>
      </c>
      <c r="I7" s="20">
        <v>80</v>
      </c>
      <c r="J7" s="39">
        <f t="shared" si="0"/>
        <v>5360</v>
      </c>
      <c r="K7" s="8"/>
      <c r="M7" s="131"/>
      <c r="N7" s="133"/>
      <c r="O7" s="133"/>
      <c r="P7" s="133"/>
      <c r="Q7" s="135"/>
      <c r="R7" s="137"/>
      <c r="V7" s="15">
        <f t="shared" si="1"/>
        <v>1</v>
      </c>
      <c r="W7" s="15">
        <f t="shared" si="2"/>
        <v>0</v>
      </c>
    </row>
    <row r="8" spans="1:23">
      <c r="A8" s="7"/>
      <c r="B8" s="22">
        <v>3</v>
      </c>
      <c r="C8" s="74">
        <v>44943</v>
      </c>
      <c r="D8" s="21" t="s">
        <v>39</v>
      </c>
      <c r="E8" s="21" t="s">
        <v>124</v>
      </c>
      <c r="F8" s="19">
        <v>40</v>
      </c>
      <c r="G8" s="19">
        <v>132</v>
      </c>
      <c r="H8" s="19">
        <v>92</v>
      </c>
      <c r="I8" s="20">
        <v>80</v>
      </c>
      <c r="J8" s="39">
        <f t="shared" si="0"/>
        <v>7360</v>
      </c>
      <c r="K8" s="8"/>
      <c r="M8" s="109" t="s">
        <v>18</v>
      </c>
      <c r="N8" s="110"/>
      <c r="O8" s="111"/>
      <c r="P8" s="118">
        <f>R6</f>
        <v>1</v>
      </c>
      <c r="Q8" s="119"/>
      <c r="R8" s="120"/>
      <c r="V8" s="15">
        <f t="shared" si="1"/>
        <v>1</v>
      </c>
      <c r="W8" s="15">
        <f t="shared" si="2"/>
        <v>0</v>
      </c>
    </row>
    <row r="9" spans="1:23">
      <c r="A9" s="7"/>
      <c r="B9" s="22">
        <v>4</v>
      </c>
      <c r="C9" s="74">
        <v>44950</v>
      </c>
      <c r="D9" s="21" t="s">
        <v>39</v>
      </c>
      <c r="E9" s="21" t="s">
        <v>125</v>
      </c>
      <c r="F9" s="19">
        <v>25</v>
      </c>
      <c r="G9" s="19">
        <v>56</v>
      </c>
      <c r="H9" s="19">
        <v>31</v>
      </c>
      <c r="I9" s="20">
        <v>80</v>
      </c>
      <c r="J9" s="39">
        <f t="shared" si="0"/>
        <v>2480</v>
      </c>
      <c r="K9" s="8"/>
      <c r="M9" s="112"/>
      <c r="N9" s="113"/>
      <c r="O9" s="114"/>
      <c r="P9" s="121"/>
      <c r="Q9" s="122"/>
      <c r="R9" s="123"/>
      <c r="V9" s="15">
        <f t="shared" si="1"/>
        <v>1</v>
      </c>
      <c r="W9" s="15">
        <f t="shared" si="2"/>
        <v>0</v>
      </c>
    </row>
    <row r="10" spans="1:23" ht="15.75" thickBot="1">
      <c r="A10" s="7"/>
      <c r="B10" s="22">
        <v>5</v>
      </c>
      <c r="C10" s="74">
        <v>44957</v>
      </c>
      <c r="D10" s="21" t="s">
        <v>39</v>
      </c>
      <c r="E10" s="21" t="s">
        <v>109</v>
      </c>
      <c r="F10" s="19">
        <v>30</v>
      </c>
      <c r="G10" s="19">
        <v>84</v>
      </c>
      <c r="H10" s="19">
        <v>54</v>
      </c>
      <c r="I10" s="20">
        <v>80</v>
      </c>
      <c r="J10" s="39">
        <f t="shared" si="0"/>
        <v>4320</v>
      </c>
      <c r="K10" s="8"/>
      <c r="M10" s="115"/>
      <c r="N10" s="116"/>
      <c r="O10" s="117"/>
      <c r="P10" s="124"/>
      <c r="Q10" s="125"/>
      <c r="R10" s="126"/>
      <c r="V10" s="15">
        <f t="shared" si="1"/>
        <v>1</v>
      </c>
      <c r="W10" s="15">
        <f t="shared" si="2"/>
        <v>0</v>
      </c>
    </row>
    <row r="11" spans="1:23" ht="24" thickBot="1">
      <c r="A11" s="7"/>
      <c r="B11" s="127" t="s">
        <v>19</v>
      </c>
      <c r="C11" s="128"/>
      <c r="D11" s="128"/>
      <c r="E11" s="128"/>
      <c r="F11" s="128"/>
      <c r="G11" s="128"/>
      <c r="H11" s="129"/>
      <c r="I11" s="83" t="s">
        <v>20</v>
      </c>
      <c r="J11" s="84">
        <f>SUM(J6:J10)</f>
        <v>21920</v>
      </c>
      <c r="K11" s="8"/>
      <c r="V11" s="15">
        <f>SUM(V6:V10)</f>
        <v>5</v>
      </c>
      <c r="W11" s="15">
        <f>SUM(W6:W10)</f>
        <v>0</v>
      </c>
    </row>
    <row r="12" spans="1:23" ht="30" customHeight="1" thickBot="1">
      <c r="A12" s="29"/>
      <c r="B12" s="30"/>
      <c r="C12" s="85"/>
      <c r="D12" s="30"/>
      <c r="E12" s="30"/>
      <c r="F12" s="30"/>
      <c r="G12" s="30"/>
      <c r="H12" s="31"/>
      <c r="I12" s="30"/>
      <c r="J12" s="31"/>
      <c r="K12" s="32"/>
    </row>
  </sheetData>
  <mergeCells count="2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M8:O10"/>
    <mergeCell ref="P8:R10"/>
    <mergeCell ref="B11:H11"/>
    <mergeCell ref="M6:M7"/>
    <mergeCell ref="N6:N7"/>
    <mergeCell ref="O6:O7"/>
    <mergeCell ref="P6:P7"/>
    <mergeCell ref="Q6:Q7"/>
    <mergeCell ref="R6:R7"/>
  </mergeCells>
  <hyperlinks>
    <hyperlink ref="B11" r:id="rId1"/>
    <hyperlink ref="M1" location="'MASTER '!A1" display="Back"/>
  </hyperlinks>
  <pageMargins left="0" right="0" top="0" bottom="0" header="0" footer="0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75"/>
  <sheetViews>
    <sheetView workbookViewId="0">
      <selection activeCell="M12" sqref="M12:R13"/>
    </sheetView>
  </sheetViews>
  <sheetFormatPr defaultColWidth="9.140625" defaultRowHeight="15"/>
  <cols>
    <col min="1" max="1" width="6.28515625" style="15" customWidth="1"/>
    <col min="2" max="2" width="3.5703125" style="15" customWidth="1"/>
    <col min="3" max="3" width="10.42578125" style="15" bestFit="1" customWidth="1"/>
    <col min="4" max="4" width="9.28515625" style="15" customWidth="1"/>
    <col min="5" max="5" width="22" style="15" customWidth="1"/>
    <col min="6" max="6" width="12" style="15" customWidth="1"/>
    <col min="7" max="7" width="12.140625" style="15" customWidth="1"/>
    <col min="8" max="8" width="12.7109375" style="33" customWidth="1"/>
    <col min="9" max="9" width="13.42578125" style="15" customWidth="1"/>
    <col min="10" max="10" width="10.7109375" style="33" customWidth="1"/>
    <col min="11" max="11" width="6.7109375" style="15" customWidth="1"/>
    <col min="12" max="12" width="6" style="5" customWidth="1"/>
    <col min="13" max="13" width="15.28515625" style="5" customWidth="1"/>
    <col min="14" max="17" width="9.140625" style="5"/>
    <col min="18" max="18" width="10.7109375" style="5" bestFit="1" customWidth="1"/>
    <col min="19" max="21" width="9.140625" style="5"/>
    <col min="22" max="23" width="9.140625" style="5" hidden="1" customWidth="1"/>
    <col min="24" max="24" width="9.140625" style="5" customWidth="1"/>
    <col min="25" max="16384" width="9.140625" style="5"/>
  </cols>
  <sheetData>
    <row r="1" spans="1:23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ht="16.5" thickBot="1">
      <c r="A3" s="7"/>
      <c r="B3" s="168">
        <v>45200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ht="16.5" thickBot="1">
      <c r="A4" s="7"/>
      <c r="B4" s="171" t="s">
        <v>23</v>
      </c>
      <c r="C4" s="172"/>
      <c r="D4" s="172"/>
      <c r="E4" s="172"/>
      <c r="F4" s="172"/>
      <c r="G4" s="172"/>
      <c r="H4" s="172"/>
      <c r="I4" s="172"/>
      <c r="J4" s="173"/>
      <c r="K4" s="8"/>
      <c r="M4" s="174" t="s">
        <v>25</v>
      </c>
      <c r="N4" s="176">
        <f>COUNT(C6:C20)</f>
        <v>9</v>
      </c>
      <c r="O4" s="178">
        <f>V21</f>
        <v>7</v>
      </c>
      <c r="P4" s="178">
        <f>W21</f>
        <v>2</v>
      </c>
      <c r="Q4" s="180">
        <f>N4-O4-P4</f>
        <v>0</v>
      </c>
      <c r="R4" s="182">
        <f>O4/N4</f>
        <v>0.77777777777777779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13</v>
      </c>
      <c r="G5" s="12" t="s">
        <v>14</v>
      </c>
      <c r="H5" s="13" t="s">
        <v>15</v>
      </c>
      <c r="I5" s="48" t="s">
        <v>21</v>
      </c>
      <c r="J5" s="14" t="s">
        <v>16</v>
      </c>
      <c r="K5" s="8"/>
      <c r="M5" s="175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ht="15" customHeight="1">
      <c r="A6" s="7"/>
      <c r="B6" s="16">
        <v>1</v>
      </c>
      <c r="C6" s="73">
        <v>45203</v>
      </c>
      <c r="D6" s="17" t="s">
        <v>39</v>
      </c>
      <c r="E6" s="17" t="s">
        <v>81</v>
      </c>
      <c r="F6" s="18">
        <v>20</v>
      </c>
      <c r="G6" s="18">
        <v>51</v>
      </c>
      <c r="H6" s="18">
        <v>31</v>
      </c>
      <c r="I6" s="49">
        <v>30</v>
      </c>
      <c r="J6" s="38">
        <f>H6*I6</f>
        <v>930</v>
      </c>
      <c r="K6" s="8"/>
      <c r="M6" s="189" t="s">
        <v>26</v>
      </c>
      <c r="N6" s="190">
        <f>COUNT(C29:C37)</f>
        <v>5</v>
      </c>
      <c r="O6" s="191">
        <f>V38</f>
        <v>5</v>
      </c>
      <c r="P6" s="191">
        <f>W38</f>
        <v>0</v>
      </c>
      <c r="Q6" s="192">
        <f>N6-O6-P6</f>
        <v>0</v>
      </c>
      <c r="R6" s="188">
        <f>O6/N6</f>
        <v>1</v>
      </c>
      <c r="V6" s="5">
        <f>IF($J6&gt;0,1,0)</f>
        <v>1</v>
      </c>
      <c r="W6" s="5">
        <f>IF($J6&lt;0,1,0)</f>
        <v>0</v>
      </c>
    </row>
    <row r="7" spans="1:23">
      <c r="A7" s="7"/>
      <c r="B7" s="22">
        <f>B6+1</f>
        <v>2</v>
      </c>
      <c r="C7" s="74">
        <v>45203</v>
      </c>
      <c r="D7" s="21" t="s">
        <v>39</v>
      </c>
      <c r="E7" s="21" t="s">
        <v>85</v>
      </c>
      <c r="F7" s="19">
        <v>10</v>
      </c>
      <c r="G7" s="19">
        <v>20</v>
      </c>
      <c r="H7" s="19">
        <v>10</v>
      </c>
      <c r="I7" s="20">
        <v>30</v>
      </c>
      <c r="J7" s="39">
        <f>H7*I7</f>
        <v>300</v>
      </c>
      <c r="K7" s="8"/>
      <c r="M7" s="175"/>
      <c r="N7" s="177"/>
      <c r="O7" s="179"/>
      <c r="P7" s="179"/>
      <c r="Q7" s="181"/>
      <c r="R7" s="183"/>
      <c r="V7" s="5">
        <f t="shared" ref="V7:V20" si="0">IF($J7&gt;0,1,0)</f>
        <v>1</v>
      </c>
      <c r="W7" s="5">
        <f t="shared" ref="W7:W20" si="1">IF($J7&lt;0,1,0)</f>
        <v>0</v>
      </c>
    </row>
    <row r="8" spans="1:23">
      <c r="A8" s="7"/>
      <c r="B8" s="22">
        <f t="shared" ref="B8:B20" si="2">B7+1</f>
        <v>3</v>
      </c>
      <c r="C8" s="74">
        <v>45204</v>
      </c>
      <c r="D8" s="21" t="s">
        <v>39</v>
      </c>
      <c r="E8" s="21" t="s">
        <v>95</v>
      </c>
      <c r="F8" s="19">
        <v>10</v>
      </c>
      <c r="G8" s="19">
        <v>20</v>
      </c>
      <c r="H8" s="19">
        <v>10</v>
      </c>
      <c r="I8" s="20">
        <v>100</v>
      </c>
      <c r="J8" s="39">
        <f>H8*I8</f>
        <v>1000</v>
      </c>
      <c r="K8" s="8"/>
      <c r="M8" s="189" t="s">
        <v>28</v>
      </c>
      <c r="N8" s="190">
        <f>COUNT(C46:C54)</f>
        <v>4</v>
      </c>
      <c r="O8" s="191">
        <f>V55</f>
        <v>4</v>
      </c>
      <c r="P8" s="191">
        <f>W55</f>
        <v>0</v>
      </c>
      <c r="Q8" s="192">
        <f>N8-O8-P8</f>
        <v>0</v>
      </c>
      <c r="R8" s="188">
        <f>O8/N8</f>
        <v>1</v>
      </c>
      <c r="V8" s="5">
        <f>IF($J8&gt;0,1,0)</f>
        <v>1</v>
      </c>
      <c r="W8" s="5">
        <f>IF($J8&lt;0,1,0)</f>
        <v>0</v>
      </c>
    </row>
    <row r="9" spans="1:23">
      <c r="A9" s="7"/>
      <c r="B9" s="22">
        <f t="shared" si="2"/>
        <v>4</v>
      </c>
      <c r="C9" s="74">
        <v>45210</v>
      </c>
      <c r="D9" s="21" t="s">
        <v>39</v>
      </c>
      <c r="E9" s="21" t="s">
        <v>144</v>
      </c>
      <c r="F9" s="19">
        <v>35</v>
      </c>
      <c r="G9" s="19">
        <v>65</v>
      </c>
      <c r="H9" s="19">
        <v>30</v>
      </c>
      <c r="I9" s="20">
        <v>30</v>
      </c>
      <c r="J9" s="39">
        <f t="shared" ref="J9:J14" si="3">H9*I9</f>
        <v>900</v>
      </c>
      <c r="K9" s="8"/>
      <c r="M9" s="175"/>
      <c r="N9" s="177"/>
      <c r="O9" s="179"/>
      <c r="P9" s="179"/>
      <c r="Q9" s="181"/>
      <c r="R9" s="183"/>
      <c r="V9" s="5">
        <f>IF($J9&gt;0,1,0)</f>
        <v>1</v>
      </c>
      <c r="W9" s="5">
        <f>IF($J9&lt;0,1,0)</f>
        <v>0</v>
      </c>
    </row>
    <row r="10" spans="1:23">
      <c r="A10" s="7"/>
      <c r="B10" s="22">
        <f t="shared" si="2"/>
        <v>5</v>
      </c>
      <c r="C10" s="74">
        <v>45211</v>
      </c>
      <c r="D10" s="21" t="s">
        <v>39</v>
      </c>
      <c r="E10" s="21" t="s">
        <v>145</v>
      </c>
      <c r="F10" s="19">
        <v>15</v>
      </c>
      <c r="G10" s="19">
        <v>2</v>
      </c>
      <c r="H10" s="19">
        <v>-13</v>
      </c>
      <c r="I10" s="20">
        <v>100</v>
      </c>
      <c r="J10" s="39">
        <f t="shared" si="3"/>
        <v>-1300</v>
      </c>
      <c r="K10" s="8"/>
      <c r="M10" s="189" t="s">
        <v>27</v>
      </c>
      <c r="N10" s="190">
        <f>COUNT(C63:C73)</f>
        <v>10</v>
      </c>
      <c r="O10" s="191">
        <f>V74</f>
        <v>9</v>
      </c>
      <c r="P10" s="191">
        <f>W74</f>
        <v>1</v>
      </c>
      <c r="Q10" s="192">
        <v>0</v>
      </c>
      <c r="R10" s="188">
        <f>O10/N10</f>
        <v>0.9</v>
      </c>
      <c r="V10" s="5">
        <f>IF($J10&gt;0,1,0)</f>
        <v>0</v>
      </c>
      <c r="W10" s="5">
        <f>IF($J10&lt;0,1,0)</f>
        <v>1</v>
      </c>
    </row>
    <row r="11" spans="1:23" ht="15.75" thickBot="1">
      <c r="A11" s="7"/>
      <c r="B11" s="22">
        <f t="shared" si="2"/>
        <v>6</v>
      </c>
      <c r="C11" s="74">
        <v>45217</v>
      </c>
      <c r="D11" s="21" t="s">
        <v>39</v>
      </c>
      <c r="E11" s="21" t="s">
        <v>85</v>
      </c>
      <c r="F11" s="19">
        <v>35</v>
      </c>
      <c r="G11" s="19">
        <v>143</v>
      </c>
      <c r="H11" s="19">
        <v>108</v>
      </c>
      <c r="I11" s="20">
        <v>30</v>
      </c>
      <c r="J11" s="39">
        <f t="shared" si="3"/>
        <v>3240</v>
      </c>
      <c r="K11" s="8"/>
      <c r="M11" s="175"/>
      <c r="N11" s="177"/>
      <c r="O11" s="179"/>
      <c r="P11" s="179"/>
      <c r="Q11" s="181"/>
      <c r="R11" s="183"/>
      <c r="V11" s="5">
        <f t="shared" si="0"/>
        <v>1</v>
      </c>
      <c r="W11" s="5">
        <f t="shared" si="1"/>
        <v>0</v>
      </c>
    </row>
    <row r="12" spans="1:23" ht="15" customHeight="1">
      <c r="A12" s="7"/>
      <c r="B12" s="22">
        <f t="shared" si="2"/>
        <v>7</v>
      </c>
      <c r="C12" s="74">
        <v>45218</v>
      </c>
      <c r="D12" s="21" t="s">
        <v>39</v>
      </c>
      <c r="E12" s="21" t="s">
        <v>146</v>
      </c>
      <c r="F12" s="19">
        <v>15</v>
      </c>
      <c r="G12" s="19">
        <v>37</v>
      </c>
      <c r="H12" s="19">
        <v>22</v>
      </c>
      <c r="I12" s="20">
        <v>100</v>
      </c>
      <c r="J12" s="39">
        <f t="shared" si="3"/>
        <v>2200</v>
      </c>
      <c r="K12" s="8"/>
      <c r="M12" s="211" t="s">
        <v>72</v>
      </c>
      <c r="N12" s="213">
        <f>SUM(N4:N11)</f>
        <v>28</v>
      </c>
      <c r="O12" s="213">
        <f t="shared" ref="O12:Q12" si="4">SUM(O4:O11)</f>
        <v>25</v>
      </c>
      <c r="P12" s="213">
        <f t="shared" si="4"/>
        <v>3</v>
      </c>
      <c r="Q12" s="213">
        <f t="shared" si="4"/>
        <v>0</v>
      </c>
      <c r="R12" s="182">
        <f>O12/N12</f>
        <v>0.8928571428571429</v>
      </c>
      <c r="V12" s="5">
        <f t="shared" si="0"/>
        <v>1</v>
      </c>
      <c r="W12" s="5">
        <f t="shared" si="1"/>
        <v>0</v>
      </c>
    </row>
    <row r="13" spans="1:23" ht="15" customHeight="1" thickBot="1">
      <c r="A13" s="7"/>
      <c r="B13" s="75">
        <f t="shared" si="2"/>
        <v>8</v>
      </c>
      <c r="C13" s="74">
        <v>45225</v>
      </c>
      <c r="D13" s="76" t="s">
        <v>39</v>
      </c>
      <c r="E13" s="76" t="s">
        <v>147</v>
      </c>
      <c r="F13" s="77">
        <v>40</v>
      </c>
      <c r="G13" s="77">
        <v>58</v>
      </c>
      <c r="H13" s="77">
        <v>18</v>
      </c>
      <c r="I13" s="78">
        <v>30</v>
      </c>
      <c r="J13" s="39">
        <f t="shared" si="3"/>
        <v>540</v>
      </c>
      <c r="K13" s="8"/>
      <c r="M13" s="212"/>
      <c r="N13" s="214"/>
      <c r="O13" s="214"/>
      <c r="P13" s="214"/>
      <c r="Q13" s="214"/>
      <c r="R13" s="215"/>
      <c r="V13" s="5">
        <f t="shared" si="0"/>
        <v>1</v>
      </c>
      <c r="W13" s="5">
        <f t="shared" si="1"/>
        <v>0</v>
      </c>
    </row>
    <row r="14" spans="1:23" ht="15" customHeight="1">
      <c r="A14" s="7"/>
      <c r="B14" s="75">
        <f t="shared" si="2"/>
        <v>9</v>
      </c>
      <c r="C14" s="74">
        <v>45225</v>
      </c>
      <c r="D14" s="76" t="s">
        <v>39</v>
      </c>
      <c r="E14" s="76" t="s">
        <v>148</v>
      </c>
      <c r="F14" s="77">
        <v>15</v>
      </c>
      <c r="G14" s="77">
        <v>5</v>
      </c>
      <c r="H14" s="77">
        <v>-10</v>
      </c>
      <c r="I14" s="78">
        <v>100</v>
      </c>
      <c r="J14" s="79">
        <f t="shared" si="3"/>
        <v>-1000</v>
      </c>
      <c r="K14" s="8"/>
      <c r="M14" s="193" t="s">
        <v>18</v>
      </c>
      <c r="N14" s="194"/>
      <c r="O14" s="195"/>
      <c r="P14" s="202">
        <f>R12</f>
        <v>0.8928571428571429</v>
      </c>
      <c r="Q14" s="203"/>
      <c r="R14" s="204"/>
      <c r="V14" s="5">
        <f t="shared" si="0"/>
        <v>0</v>
      </c>
      <c r="W14" s="5">
        <f t="shared" si="1"/>
        <v>1</v>
      </c>
    </row>
    <row r="15" spans="1:23" ht="15" customHeight="1">
      <c r="A15" s="7"/>
      <c r="B15" s="22">
        <f t="shared" si="2"/>
        <v>10</v>
      </c>
      <c r="C15" s="74"/>
      <c r="D15" s="76"/>
      <c r="E15" s="76"/>
      <c r="F15" s="77"/>
      <c r="G15" s="77"/>
      <c r="H15" s="77"/>
      <c r="I15" s="78"/>
      <c r="J15" s="79">
        <f t="shared" ref="J15:J20" si="5">H15*I15</f>
        <v>0</v>
      </c>
      <c r="K15" s="8"/>
      <c r="M15" s="196"/>
      <c r="N15" s="197"/>
      <c r="O15" s="198"/>
      <c r="P15" s="205"/>
      <c r="Q15" s="206"/>
      <c r="R15" s="207"/>
      <c r="V15" s="5">
        <f t="shared" si="0"/>
        <v>0</v>
      </c>
      <c r="W15" s="5">
        <f t="shared" si="1"/>
        <v>0</v>
      </c>
    </row>
    <row r="16" spans="1:23" ht="15.75" customHeight="1" thickBot="1">
      <c r="A16" s="7"/>
      <c r="B16" s="22">
        <f t="shared" si="2"/>
        <v>11</v>
      </c>
      <c r="C16" s="74"/>
      <c r="D16" s="21"/>
      <c r="E16" s="21"/>
      <c r="F16" s="19"/>
      <c r="G16" s="19"/>
      <c r="H16" s="19"/>
      <c r="I16" s="20"/>
      <c r="J16" s="39">
        <f t="shared" si="5"/>
        <v>0</v>
      </c>
      <c r="K16" s="8"/>
      <c r="M16" s="199"/>
      <c r="N16" s="200"/>
      <c r="O16" s="201"/>
      <c r="P16" s="208"/>
      <c r="Q16" s="209"/>
      <c r="R16" s="210"/>
      <c r="V16" s="5">
        <f t="shared" si="0"/>
        <v>0</v>
      </c>
      <c r="W16" s="5">
        <f t="shared" si="1"/>
        <v>0</v>
      </c>
    </row>
    <row r="17" spans="1:23" ht="15" customHeight="1">
      <c r="A17" s="7"/>
      <c r="B17" s="22">
        <f t="shared" si="2"/>
        <v>12</v>
      </c>
      <c r="C17" s="74"/>
      <c r="D17" s="21"/>
      <c r="E17" s="21"/>
      <c r="F17" s="19"/>
      <c r="G17" s="19"/>
      <c r="H17" s="19"/>
      <c r="I17" s="20"/>
      <c r="J17" s="39">
        <f t="shared" si="5"/>
        <v>0</v>
      </c>
      <c r="K17" s="8"/>
      <c r="M17" s="5" t="s">
        <v>17</v>
      </c>
      <c r="V17" s="5">
        <f t="shared" si="0"/>
        <v>0</v>
      </c>
      <c r="W17" s="5">
        <f t="shared" si="1"/>
        <v>0</v>
      </c>
    </row>
    <row r="18" spans="1:23">
      <c r="A18" s="7"/>
      <c r="B18" s="22">
        <f t="shared" si="2"/>
        <v>13</v>
      </c>
      <c r="C18" s="74"/>
      <c r="D18" s="21"/>
      <c r="E18" s="21"/>
      <c r="F18" s="19"/>
      <c r="G18" s="19"/>
      <c r="H18" s="19"/>
      <c r="I18" s="20"/>
      <c r="J18" s="39">
        <f t="shared" si="5"/>
        <v>0</v>
      </c>
      <c r="K18" s="8"/>
      <c r="M18" s="5" t="s">
        <v>17</v>
      </c>
      <c r="V18" s="5">
        <f t="shared" si="0"/>
        <v>0</v>
      </c>
      <c r="W18" s="5">
        <f t="shared" si="1"/>
        <v>0</v>
      </c>
    </row>
    <row r="19" spans="1:23">
      <c r="A19" s="7"/>
      <c r="B19" s="22">
        <f t="shared" si="2"/>
        <v>14</v>
      </c>
      <c r="C19" s="74"/>
      <c r="D19" s="21"/>
      <c r="E19" s="21"/>
      <c r="F19" s="19"/>
      <c r="G19" s="19"/>
      <c r="H19" s="19"/>
      <c r="I19" s="20"/>
      <c r="J19" s="39">
        <f t="shared" si="5"/>
        <v>0</v>
      </c>
      <c r="K19" s="8"/>
      <c r="V19" s="5">
        <f t="shared" si="0"/>
        <v>0</v>
      </c>
      <c r="W19" s="5">
        <f t="shared" si="1"/>
        <v>0</v>
      </c>
    </row>
    <row r="20" spans="1:23" ht="15.75" thickBot="1">
      <c r="A20" s="7"/>
      <c r="B20" s="24">
        <f t="shared" si="2"/>
        <v>15</v>
      </c>
      <c r="C20" s="74"/>
      <c r="D20" s="25"/>
      <c r="E20" s="25"/>
      <c r="F20" s="50"/>
      <c r="G20" s="50"/>
      <c r="H20" s="50"/>
      <c r="I20" s="26"/>
      <c r="J20" s="40">
        <f t="shared" si="5"/>
        <v>0</v>
      </c>
      <c r="K20" s="8"/>
      <c r="V20" s="5">
        <f t="shared" si="0"/>
        <v>0</v>
      </c>
      <c r="W20" s="5">
        <f t="shared" si="1"/>
        <v>0</v>
      </c>
    </row>
    <row r="21" spans="1:23" ht="24" thickBot="1">
      <c r="A21" s="7"/>
      <c r="B21" s="216" t="s">
        <v>19</v>
      </c>
      <c r="C21" s="217"/>
      <c r="D21" s="217"/>
      <c r="E21" s="217"/>
      <c r="F21" s="217"/>
      <c r="G21" s="217"/>
      <c r="H21" s="218"/>
      <c r="I21" s="27" t="s">
        <v>20</v>
      </c>
      <c r="J21" s="28">
        <f>SUM(J6:J20)</f>
        <v>6810</v>
      </c>
      <c r="K21" s="8"/>
      <c r="V21" s="5">
        <f>SUM(V6:V20)</f>
        <v>7</v>
      </c>
      <c r="W21" s="5">
        <f>SUM(W6:W20)</f>
        <v>2</v>
      </c>
    </row>
    <row r="22" spans="1:23" ht="30" customHeight="1" thickBot="1">
      <c r="A22" s="29"/>
      <c r="B22" s="30"/>
      <c r="C22" s="30"/>
      <c r="D22" s="30"/>
      <c r="E22" s="30"/>
      <c r="F22" s="30"/>
      <c r="G22" s="30"/>
      <c r="H22" s="31"/>
      <c r="I22" s="30"/>
      <c r="J22" s="31"/>
      <c r="K22" s="32"/>
      <c r="M22" s="5" t="s">
        <v>17</v>
      </c>
    </row>
    <row r="23" spans="1:23" ht="15.75" thickBot="1"/>
    <row r="24" spans="1:23" ht="30" customHeight="1" thickBot="1">
      <c r="A24" s="1"/>
      <c r="B24" s="2"/>
      <c r="C24" s="2"/>
      <c r="D24" s="2"/>
      <c r="E24" s="2"/>
      <c r="F24" s="2"/>
      <c r="G24" s="2"/>
      <c r="H24" s="3"/>
      <c r="I24" s="2"/>
      <c r="J24" s="3"/>
      <c r="K24" s="4"/>
    </row>
    <row r="25" spans="1:23" ht="27" thickBot="1">
      <c r="A25" s="7" t="s">
        <v>1</v>
      </c>
      <c r="B25" s="155" t="s">
        <v>2</v>
      </c>
      <c r="C25" s="156"/>
      <c r="D25" s="156"/>
      <c r="E25" s="156"/>
      <c r="F25" s="156"/>
      <c r="G25" s="156"/>
      <c r="H25" s="156"/>
      <c r="I25" s="156"/>
      <c r="J25" s="157"/>
      <c r="K25" s="8"/>
      <c r="O25" s="34"/>
      <c r="P25" s="34"/>
      <c r="Q25" s="34"/>
      <c r="R25" s="34"/>
    </row>
    <row r="26" spans="1:23" ht="16.5" thickBot="1">
      <c r="A26" s="7"/>
      <c r="B26" s="168">
        <v>45200</v>
      </c>
      <c r="C26" s="169"/>
      <c r="D26" s="169"/>
      <c r="E26" s="169"/>
      <c r="F26" s="169"/>
      <c r="G26" s="169"/>
      <c r="H26" s="169"/>
      <c r="I26" s="169"/>
      <c r="J26" s="170"/>
      <c r="K26" s="8"/>
    </row>
    <row r="27" spans="1:23" ht="16.5" thickBot="1">
      <c r="A27" s="7"/>
      <c r="B27" s="171" t="s">
        <v>22</v>
      </c>
      <c r="C27" s="172"/>
      <c r="D27" s="172"/>
      <c r="E27" s="172"/>
      <c r="F27" s="172"/>
      <c r="G27" s="172"/>
      <c r="H27" s="172"/>
      <c r="I27" s="172"/>
      <c r="J27" s="173"/>
      <c r="K27" s="8"/>
    </row>
    <row r="28" spans="1:23" s="34" customFormat="1" ht="15.75" thickBot="1">
      <c r="A28" s="35"/>
      <c r="B28" s="9" t="s">
        <v>9</v>
      </c>
      <c r="C28" s="10" t="s">
        <v>10</v>
      </c>
      <c r="D28" s="11" t="s">
        <v>11</v>
      </c>
      <c r="E28" s="11" t="s">
        <v>12</v>
      </c>
      <c r="F28" s="12" t="s">
        <v>13</v>
      </c>
      <c r="G28" s="12" t="s">
        <v>14</v>
      </c>
      <c r="H28" s="36" t="s">
        <v>15</v>
      </c>
      <c r="I28" s="12" t="s">
        <v>21</v>
      </c>
      <c r="J28" s="14" t="s">
        <v>16</v>
      </c>
      <c r="K28" s="37"/>
      <c r="M28" s="5"/>
      <c r="N28" s="5"/>
      <c r="O28" s="5"/>
      <c r="P28" s="5"/>
      <c r="Q28" s="5"/>
      <c r="R28" s="5"/>
      <c r="V28" s="15" t="s">
        <v>5</v>
      </c>
      <c r="W28" s="15" t="s">
        <v>6</v>
      </c>
    </row>
    <row r="29" spans="1:23">
      <c r="A29" s="7"/>
      <c r="B29" s="16">
        <v>1</v>
      </c>
      <c r="C29" s="73">
        <v>45202</v>
      </c>
      <c r="D29" s="17" t="s">
        <v>39</v>
      </c>
      <c r="E29" s="17" t="s">
        <v>46</v>
      </c>
      <c r="F29" s="18">
        <v>30</v>
      </c>
      <c r="G29" s="18">
        <v>55</v>
      </c>
      <c r="H29" s="18">
        <v>25</v>
      </c>
      <c r="I29" s="49">
        <v>80</v>
      </c>
      <c r="J29" s="38">
        <f>H29*I29</f>
        <v>2000</v>
      </c>
      <c r="K29" s="8"/>
      <c r="V29" s="5">
        <f>IF($J29&gt;0,1,0)</f>
        <v>1</v>
      </c>
      <c r="W29" s="5">
        <f>IF($J29&lt;0,1,0)</f>
        <v>0</v>
      </c>
    </row>
    <row r="30" spans="1:23">
      <c r="A30" s="7"/>
      <c r="B30" s="22">
        <f>B29+1</f>
        <v>2</v>
      </c>
      <c r="C30" s="74">
        <v>45209</v>
      </c>
      <c r="D30" s="21" t="s">
        <v>39</v>
      </c>
      <c r="E30" s="21" t="s">
        <v>60</v>
      </c>
      <c r="F30" s="19">
        <v>25</v>
      </c>
      <c r="G30" s="19">
        <v>100</v>
      </c>
      <c r="H30" s="19">
        <v>75</v>
      </c>
      <c r="I30" s="20">
        <v>80</v>
      </c>
      <c r="J30" s="39">
        <f>H30*I30</f>
        <v>6000</v>
      </c>
      <c r="K30" s="8"/>
      <c r="O30" s="5" t="s">
        <v>17</v>
      </c>
      <c r="V30" s="5">
        <f t="shared" ref="V30:V37" si="6">IF($J30&gt;0,1,0)</f>
        <v>1</v>
      </c>
      <c r="W30" s="5">
        <f t="shared" ref="W30:W37" si="7">IF($J30&lt;0,1,0)</f>
        <v>0</v>
      </c>
    </row>
    <row r="31" spans="1:23">
      <c r="A31" s="7"/>
      <c r="B31" s="22">
        <f t="shared" ref="B31:B37" si="8">B30+1</f>
        <v>3</v>
      </c>
      <c r="C31" s="74">
        <v>45216</v>
      </c>
      <c r="D31" s="21" t="s">
        <v>39</v>
      </c>
      <c r="E31" s="21" t="s">
        <v>149</v>
      </c>
      <c r="F31" s="19">
        <v>15</v>
      </c>
      <c r="G31" s="19">
        <v>29</v>
      </c>
      <c r="H31" s="19">
        <v>14</v>
      </c>
      <c r="I31" s="20">
        <v>80</v>
      </c>
      <c r="J31" s="39">
        <f>H31*I31</f>
        <v>1120</v>
      </c>
      <c r="K31" s="8"/>
      <c r="V31" s="5">
        <f t="shared" si="6"/>
        <v>1</v>
      </c>
      <c r="W31" s="5">
        <f t="shared" si="7"/>
        <v>0</v>
      </c>
    </row>
    <row r="32" spans="1:23">
      <c r="A32" s="7"/>
      <c r="B32" s="22">
        <f t="shared" si="8"/>
        <v>4</v>
      </c>
      <c r="C32" s="74">
        <v>45222</v>
      </c>
      <c r="D32" s="21" t="s">
        <v>39</v>
      </c>
      <c r="E32" s="21" t="s">
        <v>76</v>
      </c>
      <c r="F32" s="19">
        <v>30</v>
      </c>
      <c r="G32" s="19">
        <v>254</v>
      </c>
      <c r="H32" s="19">
        <v>224</v>
      </c>
      <c r="I32" s="20">
        <v>80</v>
      </c>
      <c r="J32" s="39">
        <f>I32*H32</f>
        <v>17920</v>
      </c>
      <c r="K32" s="8"/>
      <c r="L32" s="5" t="s">
        <v>17</v>
      </c>
      <c r="V32" s="5">
        <f t="shared" si="6"/>
        <v>1</v>
      </c>
      <c r="W32" s="5">
        <f t="shared" si="7"/>
        <v>0</v>
      </c>
    </row>
    <row r="33" spans="1:23">
      <c r="A33" s="7"/>
      <c r="B33" s="22">
        <f t="shared" si="8"/>
        <v>5</v>
      </c>
      <c r="C33" s="74">
        <v>45230</v>
      </c>
      <c r="D33" s="21" t="s">
        <v>39</v>
      </c>
      <c r="E33" s="21" t="s">
        <v>105</v>
      </c>
      <c r="F33" s="19">
        <v>25</v>
      </c>
      <c r="G33" s="19">
        <v>70</v>
      </c>
      <c r="H33" s="19">
        <v>45</v>
      </c>
      <c r="I33" s="20">
        <v>80</v>
      </c>
      <c r="J33" s="39">
        <f>I33*H33</f>
        <v>3600</v>
      </c>
      <c r="K33" s="8"/>
      <c r="V33" s="5">
        <f t="shared" si="6"/>
        <v>1</v>
      </c>
      <c r="W33" s="5">
        <f t="shared" si="7"/>
        <v>0</v>
      </c>
    </row>
    <row r="34" spans="1:23">
      <c r="A34" s="7"/>
      <c r="B34" s="22">
        <f t="shared" si="8"/>
        <v>6</v>
      </c>
      <c r="C34" s="74"/>
      <c r="D34" s="21"/>
      <c r="E34" s="21"/>
      <c r="F34" s="19"/>
      <c r="G34" s="19"/>
      <c r="H34" s="19"/>
      <c r="I34" s="20"/>
      <c r="J34" s="39">
        <f>I34*H34</f>
        <v>0</v>
      </c>
      <c r="K34" s="8"/>
      <c r="V34" s="5">
        <f t="shared" si="6"/>
        <v>0</v>
      </c>
      <c r="W34" s="5">
        <f t="shared" si="7"/>
        <v>0</v>
      </c>
    </row>
    <row r="35" spans="1:23">
      <c r="A35" s="7"/>
      <c r="B35" s="22">
        <f t="shared" si="8"/>
        <v>7</v>
      </c>
      <c r="C35" s="74"/>
      <c r="D35" s="21"/>
      <c r="E35" s="21"/>
      <c r="F35" s="19"/>
      <c r="G35" s="19"/>
      <c r="H35" s="19"/>
      <c r="I35" s="20"/>
      <c r="J35" s="39">
        <f t="shared" ref="J35:J37" si="9">I35*H35</f>
        <v>0</v>
      </c>
      <c r="K35" s="8"/>
      <c r="V35" s="5">
        <f t="shared" si="6"/>
        <v>0</v>
      </c>
      <c r="W35" s="5">
        <f t="shared" si="7"/>
        <v>0</v>
      </c>
    </row>
    <row r="36" spans="1:23">
      <c r="A36" s="7"/>
      <c r="B36" s="22">
        <f t="shared" si="8"/>
        <v>8</v>
      </c>
      <c r="C36" s="74"/>
      <c r="D36" s="21"/>
      <c r="E36" s="21"/>
      <c r="F36" s="19"/>
      <c r="G36" s="19"/>
      <c r="H36" s="19"/>
      <c r="I36" s="20"/>
      <c r="J36" s="39">
        <f t="shared" si="9"/>
        <v>0</v>
      </c>
      <c r="K36" s="8"/>
      <c r="V36" s="5">
        <f t="shared" si="6"/>
        <v>0</v>
      </c>
      <c r="W36" s="5">
        <f t="shared" si="7"/>
        <v>0</v>
      </c>
    </row>
    <row r="37" spans="1:23">
      <c r="A37" s="7"/>
      <c r="B37" s="22">
        <f t="shared" si="8"/>
        <v>9</v>
      </c>
      <c r="C37" s="74"/>
      <c r="D37" s="21"/>
      <c r="E37" s="21"/>
      <c r="F37" s="19"/>
      <c r="G37" s="19"/>
      <c r="H37" s="19"/>
      <c r="I37" s="20"/>
      <c r="J37" s="39">
        <f t="shared" si="9"/>
        <v>0</v>
      </c>
      <c r="K37" s="8"/>
      <c r="V37" s="5">
        <f t="shared" si="6"/>
        <v>0</v>
      </c>
      <c r="W37" s="5">
        <f t="shared" si="7"/>
        <v>0</v>
      </c>
    </row>
    <row r="38" spans="1:23" ht="24" thickBot="1">
      <c r="A38" s="7"/>
      <c r="B38" s="216" t="s">
        <v>19</v>
      </c>
      <c r="C38" s="217"/>
      <c r="D38" s="217"/>
      <c r="E38" s="217"/>
      <c r="F38" s="217"/>
      <c r="G38" s="217"/>
      <c r="H38" s="218"/>
      <c r="I38" s="27" t="s">
        <v>20</v>
      </c>
      <c r="J38" s="28">
        <f>SUM(J29:J37)</f>
        <v>30640</v>
      </c>
      <c r="K38" s="8"/>
      <c r="V38" s="5">
        <f>SUM(V29:V37)</f>
        <v>5</v>
      </c>
      <c r="W38" s="5">
        <f>SUM(W29:W37)</f>
        <v>0</v>
      </c>
    </row>
    <row r="39" spans="1:23" ht="30" customHeight="1" thickBot="1">
      <c r="A39" s="29"/>
      <c r="B39" s="30"/>
      <c r="C39" s="30"/>
      <c r="D39" s="30"/>
      <c r="E39" s="30"/>
      <c r="F39" s="30"/>
      <c r="G39" s="30"/>
      <c r="H39" s="31"/>
      <c r="I39" s="30"/>
      <c r="J39" s="31"/>
      <c r="K39" s="32"/>
    </row>
    <row r="40" spans="1:23" ht="15.75" thickBot="1"/>
    <row r="41" spans="1:23" ht="30" customHeight="1" thickBot="1">
      <c r="A41" s="1"/>
      <c r="B41" s="2"/>
      <c r="C41" s="2"/>
      <c r="D41" s="2"/>
      <c r="E41" s="2"/>
      <c r="F41" s="2"/>
      <c r="G41" s="2"/>
      <c r="H41" s="3"/>
      <c r="I41" s="2"/>
      <c r="J41" s="3"/>
      <c r="K41" s="4"/>
    </row>
    <row r="42" spans="1:23" ht="27" thickBot="1">
      <c r="A42" s="7" t="s">
        <v>1</v>
      </c>
      <c r="B42" s="155" t="s">
        <v>2</v>
      </c>
      <c r="C42" s="156"/>
      <c r="D42" s="156"/>
      <c r="E42" s="156"/>
      <c r="F42" s="156"/>
      <c r="G42" s="156"/>
      <c r="H42" s="156"/>
      <c r="I42" s="156"/>
      <c r="J42" s="157"/>
      <c r="K42" s="8"/>
    </row>
    <row r="43" spans="1:23" ht="16.5" thickBot="1">
      <c r="A43" s="7"/>
      <c r="B43" s="168">
        <v>45200</v>
      </c>
      <c r="C43" s="169"/>
      <c r="D43" s="169"/>
      <c r="E43" s="169"/>
      <c r="F43" s="169"/>
      <c r="G43" s="169"/>
      <c r="H43" s="169"/>
      <c r="I43" s="169"/>
      <c r="J43" s="170"/>
      <c r="K43" s="8"/>
    </row>
    <row r="44" spans="1:23" ht="16.5" thickBot="1">
      <c r="A44" s="7"/>
      <c r="B44" s="171" t="s">
        <v>52</v>
      </c>
      <c r="C44" s="172"/>
      <c r="D44" s="172"/>
      <c r="E44" s="172"/>
      <c r="F44" s="172"/>
      <c r="G44" s="172"/>
      <c r="H44" s="172"/>
      <c r="I44" s="172"/>
      <c r="J44" s="173"/>
      <c r="K44" s="8"/>
    </row>
    <row r="45" spans="1:23" ht="15.75" thickBot="1">
      <c r="A45" s="35"/>
      <c r="B45" s="41" t="s">
        <v>9</v>
      </c>
      <c r="C45" s="42" t="s">
        <v>10</v>
      </c>
      <c r="D45" s="43" t="s">
        <v>11</v>
      </c>
      <c r="E45" s="43" t="s">
        <v>12</v>
      </c>
      <c r="F45" s="44" t="s">
        <v>13</v>
      </c>
      <c r="G45" s="44" t="s">
        <v>14</v>
      </c>
      <c r="H45" s="45" t="s">
        <v>15</v>
      </c>
      <c r="I45" s="44" t="s">
        <v>21</v>
      </c>
      <c r="J45" s="46" t="s">
        <v>16</v>
      </c>
      <c r="K45" s="37"/>
      <c r="L45" s="34"/>
      <c r="V45" s="15" t="s">
        <v>5</v>
      </c>
      <c r="W45" s="15" t="s">
        <v>6</v>
      </c>
    </row>
    <row r="46" spans="1:23">
      <c r="A46" s="7"/>
      <c r="B46" s="47">
        <v>1</v>
      </c>
      <c r="C46" s="74">
        <v>45208</v>
      </c>
      <c r="D46" s="17" t="s">
        <v>39</v>
      </c>
      <c r="E46" s="17" t="s">
        <v>150</v>
      </c>
      <c r="F46" s="18">
        <v>20</v>
      </c>
      <c r="G46" s="18">
        <v>50</v>
      </c>
      <c r="H46" s="18">
        <v>30</v>
      </c>
      <c r="I46" s="49">
        <v>75</v>
      </c>
      <c r="J46" s="38">
        <f>H46*I46</f>
        <v>2250</v>
      </c>
      <c r="K46" s="8"/>
      <c r="V46" s="5">
        <f>IF($J46&gt;0,1,0)</f>
        <v>1</v>
      </c>
      <c r="W46" s="5">
        <f>IF($J46&lt;0,1,0)</f>
        <v>0</v>
      </c>
    </row>
    <row r="47" spans="1:23">
      <c r="A47" s="7"/>
      <c r="B47" s="22">
        <f>B46+1</f>
        <v>2</v>
      </c>
      <c r="C47" s="74">
        <v>45215</v>
      </c>
      <c r="D47" s="21" t="s">
        <v>39</v>
      </c>
      <c r="E47" s="21" t="s">
        <v>151</v>
      </c>
      <c r="F47" s="19">
        <v>10</v>
      </c>
      <c r="G47" s="19">
        <v>25</v>
      </c>
      <c r="H47" s="19">
        <v>15</v>
      </c>
      <c r="I47" s="20">
        <v>75</v>
      </c>
      <c r="J47" s="39">
        <f>H47*I47</f>
        <v>1125</v>
      </c>
      <c r="K47" s="8"/>
      <c r="V47" s="5">
        <f t="shared" ref="V47:V54" si="10">IF($J47&gt;0,1,0)</f>
        <v>1</v>
      </c>
      <c r="W47" s="5">
        <f t="shared" ref="W47:W54" si="11">IF($J47&lt;0,1,0)</f>
        <v>0</v>
      </c>
    </row>
    <row r="48" spans="1:23">
      <c r="A48" s="7"/>
      <c r="B48" s="22">
        <f t="shared" ref="B48:B54" si="12">B47+1</f>
        <v>3</v>
      </c>
      <c r="C48" s="74">
        <v>45222</v>
      </c>
      <c r="D48" s="21" t="s">
        <v>39</v>
      </c>
      <c r="E48" s="21" t="s">
        <v>152</v>
      </c>
      <c r="F48" s="19">
        <v>10</v>
      </c>
      <c r="G48" s="19">
        <v>54</v>
      </c>
      <c r="H48" s="19">
        <v>44</v>
      </c>
      <c r="I48" s="20">
        <v>75</v>
      </c>
      <c r="J48" s="39">
        <f>H48*I48</f>
        <v>3300</v>
      </c>
      <c r="K48" s="8"/>
      <c r="V48" s="5">
        <f t="shared" si="10"/>
        <v>1</v>
      </c>
      <c r="W48" s="5">
        <f t="shared" si="11"/>
        <v>0</v>
      </c>
    </row>
    <row r="49" spans="1:23">
      <c r="A49" s="7"/>
      <c r="B49" s="22">
        <f t="shared" si="12"/>
        <v>4</v>
      </c>
      <c r="C49" s="74">
        <v>45229</v>
      </c>
      <c r="D49" s="21" t="s">
        <v>39</v>
      </c>
      <c r="E49" s="21" t="s">
        <v>153</v>
      </c>
      <c r="F49" s="20">
        <v>10</v>
      </c>
      <c r="G49" s="20">
        <v>34</v>
      </c>
      <c r="H49" s="21">
        <v>24</v>
      </c>
      <c r="I49" s="20">
        <v>75</v>
      </c>
      <c r="J49" s="39">
        <f>I49*H49</f>
        <v>1800</v>
      </c>
      <c r="K49" s="8"/>
      <c r="V49" s="5">
        <f t="shared" si="10"/>
        <v>1</v>
      </c>
      <c r="W49" s="5">
        <f t="shared" si="11"/>
        <v>0</v>
      </c>
    </row>
    <row r="50" spans="1:23">
      <c r="A50" s="7"/>
      <c r="B50" s="22">
        <f t="shared" si="12"/>
        <v>5</v>
      </c>
      <c r="C50" s="74"/>
      <c r="D50" s="21"/>
      <c r="E50" s="21"/>
      <c r="F50" s="20"/>
      <c r="G50" s="20"/>
      <c r="H50" s="21"/>
      <c r="I50" s="20"/>
      <c r="J50" s="39">
        <f t="shared" ref="J50:J54" si="13">I50*H50</f>
        <v>0</v>
      </c>
      <c r="K50" s="8"/>
      <c r="V50" s="5">
        <f t="shared" si="10"/>
        <v>0</v>
      </c>
      <c r="W50" s="5">
        <f t="shared" si="11"/>
        <v>0</v>
      </c>
    </row>
    <row r="51" spans="1:23">
      <c r="A51" s="7"/>
      <c r="B51" s="22">
        <f t="shared" si="12"/>
        <v>6</v>
      </c>
      <c r="C51" s="74"/>
      <c r="D51" s="21"/>
      <c r="E51" s="21"/>
      <c r="F51" s="20"/>
      <c r="G51" s="20"/>
      <c r="H51" s="21"/>
      <c r="I51" s="20"/>
      <c r="J51" s="39">
        <f t="shared" si="13"/>
        <v>0</v>
      </c>
      <c r="K51" s="8"/>
      <c r="V51" s="5">
        <f t="shared" si="10"/>
        <v>0</v>
      </c>
      <c r="W51" s="5">
        <f t="shared" si="11"/>
        <v>0</v>
      </c>
    </row>
    <row r="52" spans="1:23">
      <c r="A52" s="7"/>
      <c r="B52" s="22">
        <f t="shared" si="12"/>
        <v>7</v>
      </c>
      <c r="C52" s="74"/>
      <c r="D52" s="21"/>
      <c r="E52" s="21"/>
      <c r="F52" s="20"/>
      <c r="G52" s="20"/>
      <c r="H52" s="21"/>
      <c r="I52" s="20"/>
      <c r="J52" s="39">
        <f t="shared" si="13"/>
        <v>0</v>
      </c>
      <c r="K52" s="8"/>
      <c r="V52" s="5">
        <f t="shared" si="10"/>
        <v>0</v>
      </c>
      <c r="W52" s="5">
        <f t="shared" si="11"/>
        <v>0</v>
      </c>
    </row>
    <row r="53" spans="1:23">
      <c r="A53" s="7"/>
      <c r="B53" s="22">
        <f t="shared" si="12"/>
        <v>8</v>
      </c>
      <c r="C53" s="74"/>
      <c r="D53" s="21"/>
      <c r="E53" s="21"/>
      <c r="F53" s="20"/>
      <c r="G53" s="20"/>
      <c r="H53" s="21"/>
      <c r="I53" s="20"/>
      <c r="J53" s="39">
        <f t="shared" si="13"/>
        <v>0</v>
      </c>
      <c r="K53" s="8"/>
      <c r="V53" s="5">
        <f t="shared" si="10"/>
        <v>0</v>
      </c>
      <c r="W53" s="5">
        <f t="shared" si="11"/>
        <v>0</v>
      </c>
    </row>
    <row r="54" spans="1:23" ht="15.75" thickBot="1">
      <c r="A54" s="7"/>
      <c r="B54" s="22">
        <f t="shared" si="12"/>
        <v>9</v>
      </c>
      <c r="C54" s="74"/>
      <c r="D54" s="21"/>
      <c r="E54" s="21"/>
      <c r="F54" s="20"/>
      <c r="G54" s="20"/>
      <c r="H54" s="21"/>
      <c r="I54" s="20"/>
      <c r="J54" s="39">
        <f t="shared" si="13"/>
        <v>0</v>
      </c>
      <c r="K54" s="8"/>
      <c r="V54" s="5">
        <f t="shared" si="10"/>
        <v>0</v>
      </c>
      <c r="W54" s="5">
        <f t="shared" si="11"/>
        <v>0</v>
      </c>
    </row>
    <row r="55" spans="1:23" ht="24" thickBot="1">
      <c r="A55" s="7"/>
      <c r="B55" s="127" t="s">
        <v>19</v>
      </c>
      <c r="C55" s="163"/>
      <c r="D55" s="163"/>
      <c r="E55" s="163"/>
      <c r="F55" s="163"/>
      <c r="G55" s="163"/>
      <c r="H55" s="164"/>
      <c r="I55" s="27" t="s">
        <v>20</v>
      </c>
      <c r="J55" s="28">
        <f>SUM(J46:J54)</f>
        <v>8475</v>
      </c>
      <c r="K55" s="8"/>
      <c r="V55" s="5">
        <f>SUM(V46:V54)</f>
        <v>4</v>
      </c>
      <c r="W55" s="5">
        <f>SUM(W46:W54)</f>
        <v>0</v>
      </c>
    </row>
    <row r="56" spans="1:23" ht="30" customHeight="1" thickBot="1">
      <c r="A56" s="29"/>
      <c r="B56" s="30"/>
      <c r="C56" s="30"/>
      <c r="D56" s="30"/>
      <c r="E56" s="30"/>
      <c r="F56" s="30"/>
      <c r="G56" s="30"/>
      <c r="H56" s="31"/>
      <c r="I56" s="30"/>
      <c r="J56" s="31"/>
      <c r="K56" s="32"/>
    </row>
    <row r="57" spans="1:23" ht="15.75" thickBot="1"/>
    <row r="58" spans="1:23" ht="30" customHeight="1" thickBot="1">
      <c r="A58" s="1"/>
      <c r="B58" s="2"/>
      <c r="C58" s="2"/>
      <c r="D58" s="2"/>
      <c r="E58" s="2"/>
      <c r="F58" s="2"/>
      <c r="G58" s="2"/>
      <c r="H58" s="3"/>
      <c r="I58" s="2"/>
      <c r="J58" s="3"/>
      <c r="K58" s="4"/>
    </row>
    <row r="59" spans="1:23" ht="27" thickBot="1">
      <c r="A59" s="7" t="s">
        <v>1</v>
      </c>
      <c r="B59" s="155" t="s">
        <v>2</v>
      </c>
      <c r="C59" s="156"/>
      <c r="D59" s="156"/>
      <c r="E59" s="156"/>
      <c r="F59" s="156"/>
      <c r="G59" s="156"/>
      <c r="H59" s="156"/>
      <c r="I59" s="156"/>
      <c r="J59" s="157"/>
      <c r="K59" s="8"/>
    </row>
    <row r="60" spans="1:23" ht="16.5" thickBot="1">
      <c r="A60" s="7"/>
      <c r="B60" s="168">
        <v>45200</v>
      </c>
      <c r="C60" s="169"/>
      <c r="D60" s="169"/>
      <c r="E60" s="169"/>
      <c r="F60" s="169"/>
      <c r="G60" s="169"/>
      <c r="H60" s="169"/>
      <c r="I60" s="169"/>
      <c r="J60" s="170"/>
      <c r="K60" s="8"/>
    </row>
    <row r="61" spans="1:23" ht="15.75">
      <c r="A61" s="7"/>
      <c r="B61" s="219" t="s">
        <v>24</v>
      </c>
      <c r="C61" s="220"/>
      <c r="D61" s="220"/>
      <c r="E61" s="220"/>
      <c r="F61" s="220"/>
      <c r="G61" s="220"/>
      <c r="H61" s="220"/>
      <c r="I61" s="220"/>
      <c r="J61" s="221"/>
      <c r="K61" s="8"/>
    </row>
    <row r="62" spans="1:23">
      <c r="A62" s="35"/>
      <c r="B62" s="92" t="s">
        <v>9</v>
      </c>
      <c r="C62" s="93" t="s">
        <v>10</v>
      </c>
      <c r="D62" s="94" t="s">
        <v>11</v>
      </c>
      <c r="E62" s="94" t="s">
        <v>12</v>
      </c>
      <c r="F62" s="92" t="s">
        <v>13</v>
      </c>
      <c r="G62" s="92" t="s">
        <v>14</v>
      </c>
      <c r="H62" s="95" t="s">
        <v>15</v>
      </c>
      <c r="I62" s="92" t="s">
        <v>21</v>
      </c>
      <c r="J62" s="95" t="s">
        <v>16</v>
      </c>
      <c r="K62" s="37"/>
      <c r="L62" s="34"/>
      <c r="V62" s="15" t="s">
        <v>5</v>
      </c>
      <c r="W62" s="15" t="s">
        <v>6</v>
      </c>
    </row>
    <row r="63" spans="1:23">
      <c r="A63" s="7"/>
      <c r="B63" s="19">
        <v>1</v>
      </c>
      <c r="C63" s="74">
        <v>45205</v>
      </c>
      <c r="D63" s="21" t="s">
        <v>39</v>
      </c>
      <c r="E63" s="76" t="s">
        <v>134</v>
      </c>
      <c r="F63" s="19">
        <v>30</v>
      </c>
      <c r="G63" s="19">
        <v>75</v>
      </c>
      <c r="H63" s="19">
        <v>45</v>
      </c>
      <c r="I63" s="20">
        <v>20</v>
      </c>
      <c r="J63" s="21">
        <f>H63*I63</f>
        <v>900</v>
      </c>
      <c r="K63" s="8"/>
      <c r="V63" s="5">
        <f>IF($J63&gt;0,1,0)</f>
        <v>1</v>
      </c>
      <c r="W63" s="5">
        <f>IF($J63&lt;0,1,0)</f>
        <v>0</v>
      </c>
    </row>
    <row r="64" spans="1:23">
      <c r="A64" s="7"/>
      <c r="B64" s="19">
        <f>B63+1</f>
        <v>2</v>
      </c>
      <c r="C64" s="74">
        <v>45212</v>
      </c>
      <c r="D64" s="21" t="s">
        <v>39</v>
      </c>
      <c r="E64" s="21" t="s">
        <v>135</v>
      </c>
      <c r="F64" s="19">
        <v>40</v>
      </c>
      <c r="G64" s="19">
        <v>50</v>
      </c>
      <c r="H64" s="19">
        <v>10</v>
      </c>
      <c r="I64" s="20">
        <v>20</v>
      </c>
      <c r="J64" s="21">
        <f>H64*I64</f>
        <v>200</v>
      </c>
      <c r="K64" s="8"/>
      <c r="V64" s="5">
        <f t="shared" ref="V64:V73" si="14">IF($J64&gt;0,1,0)</f>
        <v>1</v>
      </c>
      <c r="W64" s="5">
        <f t="shared" ref="W64:W73" si="15">IF($J64&lt;0,1,0)</f>
        <v>0</v>
      </c>
    </row>
    <row r="65" spans="1:23">
      <c r="A65" s="7"/>
      <c r="B65" s="19">
        <f>B64+1</f>
        <v>3</v>
      </c>
      <c r="C65" s="74">
        <v>45212</v>
      </c>
      <c r="D65" s="21" t="s">
        <v>39</v>
      </c>
      <c r="E65" s="21" t="s">
        <v>136</v>
      </c>
      <c r="F65" s="19">
        <v>40</v>
      </c>
      <c r="G65" s="19">
        <v>45</v>
      </c>
      <c r="H65" s="19">
        <v>5</v>
      </c>
      <c r="I65" s="20">
        <v>20</v>
      </c>
      <c r="J65" s="21">
        <f>H65*I65</f>
        <v>100</v>
      </c>
      <c r="K65" s="8"/>
      <c r="V65" s="5">
        <f t="shared" si="14"/>
        <v>1</v>
      </c>
      <c r="W65" s="5">
        <f t="shared" si="15"/>
        <v>0</v>
      </c>
    </row>
    <row r="66" spans="1:23">
      <c r="A66" s="7"/>
      <c r="B66" s="19">
        <f t="shared" ref="B66:B71" si="16">B65+1</f>
        <v>4</v>
      </c>
      <c r="C66" s="74">
        <v>45215</v>
      </c>
      <c r="D66" s="21" t="s">
        <v>39</v>
      </c>
      <c r="E66" s="21" t="s">
        <v>137</v>
      </c>
      <c r="F66" s="20">
        <v>15</v>
      </c>
      <c r="G66" s="20">
        <v>38</v>
      </c>
      <c r="H66" s="21">
        <v>23</v>
      </c>
      <c r="I66" s="20">
        <v>30</v>
      </c>
      <c r="J66" s="21">
        <f t="shared" ref="J66:J73" si="17">I66*H66</f>
        <v>690</v>
      </c>
      <c r="K66" s="8"/>
      <c r="V66" s="5">
        <f t="shared" si="14"/>
        <v>1</v>
      </c>
      <c r="W66" s="5">
        <f t="shared" si="15"/>
        <v>0</v>
      </c>
    </row>
    <row r="67" spans="1:23">
      <c r="A67" s="7"/>
      <c r="B67" s="19">
        <f t="shared" si="16"/>
        <v>5</v>
      </c>
      <c r="C67" s="74">
        <v>45219</v>
      </c>
      <c r="D67" s="21" t="s">
        <v>39</v>
      </c>
      <c r="E67" s="21" t="s">
        <v>138</v>
      </c>
      <c r="F67" s="20">
        <v>40</v>
      </c>
      <c r="G67" s="20">
        <v>70</v>
      </c>
      <c r="H67" s="21">
        <v>30</v>
      </c>
      <c r="I67" s="20">
        <v>20</v>
      </c>
      <c r="J67" s="21">
        <f t="shared" si="17"/>
        <v>600</v>
      </c>
      <c r="K67" s="8"/>
      <c r="M67" s="5" t="s">
        <v>17</v>
      </c>
      <c r="V67" s="5">
        <f t="shared" si="14"/>
        <v>1</v>
      </c>
      <c r="W67" s="5">
        <f t="shared" si="15"/>
        <v>0</v>
      </c>
    </row>
    <row r="68" spans="1:23">
      <c r="A68" s="7"/>
      <c r="B68" s="19">
        <f t="shared" si="16"/>
        <v>6</v>
      </c>
      <c r="C68" s="74">
        <v>45219</v>
      </c>
      <c r="D68" s="21" t="s">
        <v>39</v>
      </c>
      <c r="E68" s="21" t="s">
        <v>139</v>
      </c>
      <c r="F68" s="20">
        <v>30</v>
      </c>
      <c r="G68" s="19">
        <v>45</v>
      </c>
      <c r="H68" s="19">
        <v>15</v>
      </c>
      <c r="I68" s="20">
        <v>20</v>
      </c>
      <c r="J68" s="21">
        <f t="shared" si="17"/>
        <v>300</v>
      </c>
      <c r="K68" s="8"/>
      <c r="V68" s="5">
        <f t="shared" si="14"/>
        <v>1</v>
      </c>
      <c r="W68" s="5">
        <f t="shared" si="15"/>
        <v>0</v>
      </c>
    </row>
    <row r="69" spans="1:23">
      <c r="A69" s="7"/>
      <c r="B69" s="19">
        <f t="shared" si="16"/>
        <v>7</v>
      </c>
      <c r="C69" s="74">
        <v>45222</v>
      </c>
      <c r="D69" s="21" t="s">
        <v>39</v>
      </c>
      <c r="E69" s="21" t="s">
        <v>140</v>
      </c>
      <c r="F69" s="20">
        <v>10</v>
      </c>
      <c r="G69" s="20">
        <v>574</v>
      </c>
      <c r="H69" s="21">
        <v>564</v>
      </c>
      <c r="I69" s="20">
        <v>30</v>
      </c>
      <c r="J69" s="21">
        <f t="shared" si="17"/>
        <v>16920</v>
      </c>
      <c r="K69" s="8"/>
      <c r="V69" s="5">
        <f t="shared" si="14"/>
        <v>1</v>
      </c>
      <c r="W69" s="5">
        <f t="shared" si="15"/>
        <v>0</v>
      </c>
    </row>
    <row r="70" spans="1:23">
      <c r="A70" s="7"/>
      <c r="B70" s="19">
        <f t="shared" si="16"/>
        <v>8</v>
      </c>
      <c r="C70" s="74">
        <v>45226</v>
      </c>
      <c r="D70" s="21" t="s">
        <v>39</v>
      </c>
      <c r="E70" s="21" t="s">
        <v>141</v>
      </c>
      <c r="F70" s="20">
        <v>40</v>
      </c>
      <c r="G70" s="20">
        <v>55</v>
      </c>
      <c r="H70" s="21">
        <v>15</v>
      </c>
      <c r="I70" s="20">
        <v>20</v>
      </c>
      <c r="J70" s="21">
        <f t="shared" si="17"/>
        <v>300</v>
      </c>
      <c r="K70" s="8"/>
      <c r="V70" s="5">
        <f t="shared" si="14"/>
        <v>1</v>
      </c>
      <c r="W70" s="5">
        <f t="shared" si="15"/>
        <v>0</v>
      </c>
    </row>
    <row r="71" spans="1:23">
      <c r="A71" s="7"/>
      <c r="B71" s="19">
        <f t="shared" si="16"/>
        <v>9</v>
      </c>
      <c r="C71" s="74">
        <v>45226</v>
      </c>
      <c r="D71" s="21" t="s">
        <v>39</v>
      </c>
      <c r="E71" s="21" t="s">
        <v>142</v>
      </c>
      <c r="F71" s="20">
        <v>30</v>
      </c>
      <c r="G71" s="19">
        <v>17</v>
      </c>
      <c r="H71" s="21">
        <v>-13</v>
      </c>
      <c r="I71" s="20">
        <v>20</v>
      </c>
      <c r="J71" s="21">
        <f t="shared" si="17"/>
        <v>-260</v>
      </c>
      <c r="K71" s="8"/>
      <c r="V71" s="5">
        <f t="shared" si="14"/>
        <v>0</v>
      </c>
      <c r="W71" s="5">
        <f t="shared" si="15"/>
        <v>1</v>
      </c>
    </row>
    <row r="72" spans="1:23">
      <c r="A72" s="7"/>
      <c r="B72" s="19">
        <v>10</v>
      </c>
      <c r="C72" s="74">
        <v>45229</v>
      </c>
      <c r="D72" s="21" t="s">
        <v>39</v>
      </c>
      <c r="E72" s="21" t="s">
        <v>143</v>
      </c>
      <c r="F72" s="20">
        <v>30</v>
      </c>
      <c r="G72" s="19">
        <v>128</v>
      </c>
      <c r="H72" s="21">
        <v>98</v>
      </c>
      <c r="I72" s="20">
        <v>30</v>
      </c>
      <c r="J72" s="21">
        <f t="shared" si="17"/>
        <v>2940</v>
      </c>
      <c r="K72" s="8"/>
      <c r="V72" s="5">
        <f t="shared" si="14"/>
        <v>1</v>
      </c>
      <c r="W72" s="5">
        <f t="shared" si="15"/>
        <v>0</v>
      </c>
    </row>
    <row r="73" spans="1:23">
      <c r="A73" s="7"/>
      <c r="B73" s="19">
        <v>11</v>
      </c>
      <c r="C73" s="74"/>
      <c r="D73" s="21"/>
      <c r="E73" s="21"/>
      <c r="F73" s="20"/>
      <c r="G73" s="19"/>
      <c r="H73" s="21"/>
      <c r="I73" s="20"/>
      <c r="J73" s="21">
        <f t="shared" si="17"/>
        <v>0</v>
      </c>
      <c r="K73" s="8"/>
      <c r="V73" s="5">
        <f t="shared" si="14"/>
        <v>0</v>
      </c>
      <c r="W73" s="5">
        <f t="shared" si="15"/>
        <v>0</v>
      </c>
    </row>
    <row r="74" spans="1:23" ht="24" thickBot="1">
      <c r="A74" s="7"/>
      <c r="B74" s="216" t="s">
        <v>19</v>
      </c>
      <c r="C74" s="217"/>
      <c r="D74" s="217"/>
      <c r="E74" s="217"/>
      <c r="F74" s="217"/>
      <c r="G74" s="217"/>
      <c r="H74" s="218"/>
      <c r="I74" s="27" t="s">
        <v>20</v>
      </c>
      <c r="J74" s="28">
        <f>SUM(J63:J73)</f>
        <v>22690</v>
      </c>
      <c r="K74" s="8"/>
      <c r="V74" s="5">
        <f>SUM(V63:V73)</f>
        <v>9</v>
      </c>
      <c r="W74" s="5">
        <f>SUM(W63:W73)</f>
        <v>1</v>
      </c>
    </row>
    <row r="75" spans="1:23" ht="30" customHeight="1" thickBot="1">
      <c r="A75" s="29"/>
      <c r="B75" s="30"/>
      <c r="C75" s="30"/>
      <c r="D75" s="30"/>
      <c r="E75" s="30"/>
      <c r="F75" s="30"/>
      <c r="G75" s="30"/>
      <c r="H75" s="31"/>
      <c r="I75" s="30"/>
      <c r="J75" s="31"/>
      <c r="K75" s="32"/>
    </row>
  </sheetData>
  <mergeCells count="5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R8:R9"/>
    <mergeCell ref="Q12:Q13"/>
    <mergeCell ref="R12:R13"/>
    <mergeCell ref="R6:R7"/>
    <mergeCell ref="M8:M9"/>
    <mergeCell ref="N8:N9"/>
    <mergeCell ref="O8:O9"/>
    <mergeCell ref="P8:P9"/>
    <mergeCell ref="Q8:Q9"/>
    <mergeCell ref="M6:M7"/>
    <mergeCell ref="N6:N7"/>
    <mergeCell ref="O6:O7"/>
    <mergeCell ref="P6:P7"/>
    <mergeCell ref="Q6:Q7"/>
    <mergeCell ref="B27:J27"/>
    <mergeCell ref="M10:M11"/>
    <mergeCell ref="N10:N11"/>
    <mergeCell ref="O10:O11"/>
    <mergeCell ref="P10:P11"/>
    <mergeCell ref="B21:H21"/>
    <mergeCell ref="B25:J25"/>
    <mergeCell ref="B26:J26"/>
    <mergeCell ref="O12:O13"/>
    <mergeCell ref="P12:P13"/>
    <mergeCell ref="M14:O16"/>
    <mergeCell ref="P14:R16"/>
    <mergeCell ref="Q10:Q11"/>
    <mergeCell ref="R10:R11"/>
    <mergeCell ref="M12:M13"/>
    <mergeCell ref="N12:N13"/>
    <mergeCell ref="B60:J60"/>
    <mergeCell ref="B61:J61"/>
    <mergeCell ref="B74:H74"/>
    <mergeCell ref="B38:H38"/>
    <mergeCell ref="B42:J42"/>
    <mergeCell ref="B43:J43"/>
    <mergeCell ref="B44:J44"/>
    <mergeCell ref="B55:H55"/>
    <mergeCell ref="B59:J59"/>
  </mergeCells>
  <hyperlinks>
    <hyperlink ref="B38" r:id="rId1"/>
    <hyperlink ref="B55" r:id="rId2"/>
    <hyperlink ref="B74" r:id="rId3"/>
    <hyperlink ref="M1" location="'MASTER '!A1" display="Back"/>
    <hyperlink ref="M6:M7" location="'SEP 2023'!A30" display="FINNIFTY"/>
    <hyperlink ref="M10:M11" location="'SEP 2023'!A70" display="SENSEX"/>
    <hyperlink ref="M8:M9" location="'SEP 2023'!A50" display="MIDCPNIFTY"/>
    <hyperlink ref="M4:M5" location="'SEP 2023'!A1" display="INDEX OPTION"/>
    <hyperlink ref="B21" r:id="rId4"/>
  </hyperlinks>
  <pageMargins left="0" right="0" top="0" bottom="0" header="0" footer="0"/>
  <pageSetup scale="95" orientation="portrait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75"/>
  <sheetViews>
    <sheetView workbookViewId="0">
      <selection activeCell="Q10" sqref="Q10:Q11"/>
    </sheetView>
  </sheetViews>
  <sheetFormatPr defaultRowHeight="15"/>
  <cols>
    <col min="1" max="1" width="5" customWidth="1"/>
    <col min="2" max="2" width="7" customWidth="1"/>
    <col min="3" max="3" width="11.5703125" customWidth="1"/>
    <col min="4" max="4" width="10.85546875" customWidth="1"/>
    <col min="5" max="5" width="20.42578125" customWidth="1"/>
    <col min="6" max="6" width="11.85546875" customWidth="1"/>
    <col min="7" max="7" width="10.140625" customWidth="1"/>
    <col min="8" max="8" width="12.5703125" customWidth="1"/>
    <col min="9" max="9" width="10.140625" customWidth="1"/>
    <col min="10" max="10" width="10.85546875" customWidth="1"/>
    <col min="11" max="11" width="4.28515625" customWidth="1"/>
    <col min="12" max="12" width="9.140625" customWidth="1"/>
    <col min="13" max="13" width="16" customWidth="1"/>
    <col min="14" max="14" width="9.7109375" customWidth="1"/>
    <col min="15" max="15" width="10" customWidth="1"/>
    <col min="16" max="16" width="10.5703125" customWidth="1"/>
    <col min="17" max="17" width="9.5703125" customWidth="1"/>
    <col min="18" max="18" width="12.7109375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45253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23</v>
      </c>
      <c r="C4" s="172"/>
      <c r="D4" s="172"/>
      <c r="E4" s="172"/>
      <c r="F4" s="172"/>
      <c r="G4" s="172"/>
      <c r="H4" s="172"/>
      <c r="I4" s="172"/>
      <c r="J4" s="173"/>
      <c r="K4" s="8"/>
      <c r="M4" s="174" t="s">
        <v>25</v>
      </c>
      <c r="N4" s="176">
        <f>COUNT(C6:C20)</f>
        <v>9</v>
      </c>
      <c r="O4" s="178">
        <f>V21</f>
        <v>7</v>
      </c>
      <c r="P4" s="178">
        <f>W21</f>
        <v>2</v>
      </c>
      <c r="Q4" s="180">
        <f>N4-O4-P4</f>
        <v>0</v>
      </c>
      <c r="R4" s="182">
        <f>O4/N4</f>
        <v>0.77777777777777779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21</v>
      </c>
      <c r="J5" s="14" t="s">
        <v>16</v>
      </c>
      <c r="K5" s="8"/>
      <c r="M5" s="175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6">
        <v>1</v>
      </c>
      <c r="C6" s="73">
        <v>45231</v>
      </c>
      <c r="D6" s="17" t="s">
        <v>39</v>
      </c>
      <c r="E6" s="17" t="s">
        <v>154</v>
      </c>
      <c r="F6" s="18">
        <v>20</v>
      </c>
      <c r="G6" s="18">
        <v>53</v>
      </c>
      <c r="H6" s="18">
        <v>33</v>
      </c>
      <c r="I6" s="49">
        <v>30</v>
      </c>
      <c r="J6" s="38">
        <f>H6*I6</f>
        <v>990</v>
      </c>
      <c r="K6" s="8"/>
      <c r="M6" s="189" t="s">
        <v>26</v>
      </c>
      <c r="N6" s="190">
        <f>COUNT(C29:C37)</f>
        <v>5</v>
      </c>
      <c r="O6" s="191">
        <f>V38</f>
        <v>4</v>
      </c>
      <c r="P6" s="191">
        <f>W38</f>
        <v>1</v>
      </c>
      <c r="Q6" s="192">
        <f>N6-O6-P6</f>
        <v>0</v>
      </c>
      <c r="R6" s="188">
        <f>O6/N6</f>
        <v>0.8</v>
      </c>
      <c r="V6" s="5">
        <f>IF($J6&gt;0,1,0)</f>
        <v>1</v>
      </c>
      <c r="W6" s="5">
        <f>IF($J6&lt;0,1,0)</f>
        <v>0</v>
      </c>
    </row>
    <row r="7" spans="1:23" s="5" customFormat="1">
      <c r="A7" s="7"/>
      <c r="B7" s="22">
        <f>B6+1</f>
        <v>2</v>
      </c>
      <c r="C7" s="74">
        <v>45232</v>
      </c>
      <c r="D7" s="21" t="s">
        <v>39</v>
      </c>
      <c r="E7" s="21" t="s">
        <v>158</v>
      </c>
      <c r="F7" s="19">
        <v>10</v>
      </c>
      <c r="G7" s="19">
        <v>0</v>
      </c>
      <c r="H7" s="19">
        <v>-10</v>
      </c>
      <c r="I7" s="20">
        <v>100</v>
      </c>
      <c r="J7" s="39">
        <f>H7*I7</f>
        <v>-1000</v>
      </c>
      <c r="K7" s="8"/>
      <c r="M7" s="175"/>
      <c r="N7" s="177"/>
      <c r="O7" s="179"/>
      <c r="P7" s="179"/>
      <c r="Q7" s="181"/>
      <c r="R7" s="183"/>
      <c r="V7" s="5">
        <f t="shared" ref="V7:V20" si="0">IF($J7&gt;0,1,0)</f>
        <v>0</v>
      </c>
      <c r="W7" s="5">
        <f t="shared" ref="W7:W20" si="1">IF($J7&lt;0,1,0)</f>
        <v>1</v>
      </c>
    </row>
    <row r="8" spans="1:23" s="5" customFormat="1">
      <c r="A8" s="7"/>
      <c r="B8" s="22">
        <f t="shared" ref="B8:B20" si="2">B7+1</f>
        <v>3</v>
      </c>
      <c r="C8" s="74">
        <v>45238</v>
      </c>
      <c r="D8" s="21" t="s">
        <v>39</v>
      </c>
      <c r="E8" s="21" t="s">
        <v>165</v>
      </c>
      <c r="F8" s="19">
        <v>25</v>
      </c>
      <c r="G8" s="19">
        <v>40</v>
      </c>
      <c r="H8" s="19">
        <v>15</v>
      </c>
      <c r="I8" s="20">
        <v>30</v>
      </c>
      <c r="J8" s="39">
        <f>H8*I8</f>
        <v>450</v>
      </c>
      <c r="K8" s="8"/>
      <c r="M8" s="189" t="s">
        <v>28</v>
      </c>
      <c r="N8" s="190">
        <f>COUNT(C46:C54)</f>
        <v>3</v>
      </c>
      <c r="O8" s="191">
        <f>V55</f>
        <v>3</v>
      </c>
      <c r="P8" s="191">
        <f>W55</f>
        <v>0</v>
      </c>
      <c r="Q8" s="192">
        <f>N8-O8-P8</f>
        <v>0</v>
      </c>
      <c r="R8" s="188">
        <f>O8/N8</f>
        <v>1</v>
      </c>
      <c r="V8" s="5">
        <f>IF($J8&gt;0,1,0)</f>
        <v>1</v>
      </c>
      <c r="W8" s="5">
        <f>IF($J8&lt;0,1,0)</f>
        <v>0</v>
      </c>
    </row>
    <row r="9" spans="1:23" s="5" customFormat="1">
      <c r="A9" s="7"/>
      <c r="B9" s="22">
        <f t="shared" si="2"/>
        <v>4</v>
      </c>
      <c r="C9" s="74">
        <v>45239</v>
      </c>
      <c r="D9" s="21" t="s">
        <v>39</v>
      </c>
      <c r="E9" s="21" t="s">
        <v>166</v>
      </c>
      <c r="F9" s="19">
        <v>10</v>
      </c>
      <c r="G9" s="19">
        <v>4</v>
      </c>
      <c r="H9" s="19">
        <v>-6</v>
      </c>
      <c r="I9" s="20">
        <v>100</v>
      </c>
      <c r="J9" s="39">
        <f t="shared" ref="J9:J20" si="3">H9*I9</f>
        <v>-600</v>
      </c>
      <c r="K9" s="8"/>
      <c r="M9" s="175"/>
      <c r="N9" s="177"/>
      <c r="O9" s="179"/>
      <c r="P9" s="179"/>
      <c r="Q9" s="181"/>
      <c r="R9" s="183"/>
      <c r="V9" s="5">
        <f>IF($J9&gt;0,1,0)</f>
        <v>0</v>
      </c>
      <c r="W9" s="5">
        <f>IF($J9&lt;0,1,0)</f>
        <v>1</v>
      </c>
    </row>
    <row r="10" spans="1:23" s="5" customFormat="1">
      <c r="A10" s="7"/>
      <c r="B10" s="22">
        <f t="shared" si="2"/>
        <v>5</v>
      </c>
      <c r="C10" s="74">
        <v>45239</v>
      </c>
      <c r="D10" s="21" t="s">
        <v>39</v>
      </c>
      <c r="E10" s="21" t="s">
        <v>167</v>
      </c>
      <c r="F10" s="19">
        <v>25</v>
      </c>
      <c r="G10" s="19">
        <v>58</v>
      </c>
      <c r="H10" s="19">
        <v>33</v>
      </c>
      <c r="I10" s="20">
        <v>100</v>
      </c>
      <c r="J10" s="39">
        <f t="shared" si="3"/>
        <v>3300</v>
      </c>
      <c r="K10" s="8"/>
      <c r="M10" s="189" t="s">
        <v>27</v>
      </c>
      <c r="N10" s="190">
        <f>COUNT(C63:C73)</f>
        <v>9</v>
      </c>
      <c r="O10" s="191">
        <f>V74</f>
        <v>7</v>
      </c>
      <c r="P10" s="191">
        <f>W74</f>
        <v>2</v>
      </c>
      <c r="Q10" s="192">
        <v>0</v>
      </c>
      <c r="R10" s="188">
        <f>O10/N10</f>
        <v>0.77777777777777779</v>
      </c>
      <c r="V10" s="5">
        <f>IF($J10&gt;0,1,0)</f>
        <v>1</v>
      </c>
      <c r="W10" s="5">
        <f>IF($J10&lt;0,1,0)</f>
        <v>0</v>
      </c>
    </row>
    <row r="11" spans="1:23" s="5" customFormat="1" ht="15.75" thickBot="1">
      <c r="A11" s="7"/>
      <c r="B11" s="22">
        <f t="shared" si="2"/>
        <v>6</v>
      </c>
      <c r="C11" s="74">
        <v>45252</v>
      </c>
      <c r="D11" s="21" t="s">
        <v>39</v>
      </c>
      <c r="E11" s="21" t="s">
        <v>171</v>
      </c>
      <c r="F11" s="19">
        <v>20</v>
      </c>
      <c r="G11" s="19">
        <v>215</v>
      </c>
      <c r="H11" s="19">
        <v>195</v>
      </c>
      <c r="I11" s="20">
        <v>30</v>
      </c>
      <c r="J11" s="39">
        <f t="shared" si="3"/>
        <v>5850</v>
      </c>
      <c r="K11" s="8"/>
      <c r="M11" s="175"/>
      <c r="N11" s="177"/>
      <c r="O11" s="179"/>
      <c r="P11" s="179"/>
      <c r="Q11" s="181"/>
      <c r="R11" s="183"/>
      <c r="V11" s="5">
        <f t="shared" si="0"/>
        <v>1</v>
      </c>
      <c r="W11" s="5">
        <f t="shared" si="1"/>
        <v>0</v>
      </c>
    </row>
    <row r="12" spans="1:23" s="5" customFormat="1" ht="15" customHeight="1">
      <c r="A12" s="7"/>
      <c r="B12" s="22">
        <f t="shared" si="2"/>
        <v>7</v>
      </c>
      <c r="C12" s="74">
        <v>45253</v>
      </c>
      <c r="D12" s="21" t="s">
        <v>39</v>
      </c>
      <c r="E12" s="21" t="s">
        <v>172</v>
      </c>
      <c r="F12" s="19">
        <v>15</v>
      </c>
      <c r="G12" s="19">
        <v>33</v>
      </c>
      <c r="H12" s="19">
        <v>18</v>
      </c>
      <c r="I12" s="20">
        <v>100</v>
      </c>
      <c r="J12" s="39">
        <f t="shared" si="3"/>
        <v>1800</v>
      </c>
      <c r="K12" s="8"/>
      <c r="M12" s="211" t="s">
        <v>72</v>
      </c>
      <c r="N12" s="213">
        <f>SUM(N4:N11)</f>
        <v>26</v>
      </c>
      <c r="O12" s="213">
        <f t="shared" ref="O12:Q12" si="4">SUM(O4:O11)</f>
        <v>21</v>
      </c>
      <c r="P12" s="213">
        <f t="shared" si="4"/>
        <v>5</v>
      </c>
      <c r="Q12" s="213">
        <f t="shared" si="4"/>
        <v>0</v>
      </c>
      <c r="R12" s="182">
        <f>O12/N12</f>
        <v>0.80769230769230771</v>
      </c>
      <c r="V12" s="5">
        <f t="shared" si="0"/>
        <v>1</v>
      </c>
      <c r="W12" s="5">
        <f t="shared" si="1"/>
        <v>0</v>
      </c>
    </row>
    <row r="13" spans="1:23" s="5" customFormat="1" ht="15" customHeight="1" thickBot="1">
      <c r="A13" s="7"/>
      <c r="B13" s="75">
        <f t="shared" si="2"/>
        <v>8</v>
      </c>
      <c r="C13" s="74">
        <v>45260</v>
      </c>
      <c r="D13" s="76" t="s">
        <v>39</v>
      </c>
      <c r="E13" s="76" t="s">
        <v>38</v>
      </c>
      <c r="F13" s="77">
        <v>30</v>
      </c>
      <c r="G13" s="77">
        <v>70</v>
      </c>
      <c r="H13" s="77">
        <v>40</v>
      </c>
      <c r="I13" s="78">
        <v>30</v>
      </c>
      <c r="J13" s="39">
        <f t="shared" si="3"/>
        <v>1200</v>
      </c>
      <c r="K13" s="8"/>
      <c r="M13" s="212"/>
      <c r="N13" s="214"/>
      <c r="O13" s="214"/>
      <c r="P13" s="214"/>
      <c r="Q13" s="214"/>
      <c r="R13" s="215"/>
      <c r="V13" s="5">
        <f t="shared" si="0"/>
        <v>1</v>
      </c>
      <c r="W13" s="5">
        <f t="shared" si="1"/>
        <v>0</v>
      </c>
    </row>
    <row r="14" spans="1:23" s="5" customFormat="1" ht="15" customHeight="1">
      <c r="A14" s="7"/>
      <c r="B14" s="75">
        <f t="shared" si="2"/>
        <v>9</v>
      </c>
      <c r="C14" s="74">
        <v>45260</v>
      </c>
      <c r="D14" s="76" t="s">
        <v>39</v>
      </c>
      <c r="E14" s="76" t="s">
        <v>43</v>
      </c>
      <c r="F14" s="77">
        <v>10</v>
      </c>
      <c r="G14" s="77">
        <v>22</v>
      </c>
      <c r="H14" s="77">
        <v>12</v>
      </c>
      <c r="I14" s="78">
        <v>100</v>
      </c>
      <c r="J14" s="79">
        <f t="shared" si="3"/>
        <v>1200</v>
      </c>
      <c r="K14" s="8"/>
      <c r="M14" s="193" t="s">
        <v>18</v>
      </c>
      <c r="N14" s="194"/>
      <c r="O14" s="195"/>
      <c r="P14" s="202">
        <f>R12</f>
        <v>0.80769230769230771</v>
      </c>
      <c r="Q14" s="203"/>
      <c r="R14" s="204"/>
      <c r="V14" s="5">
        <f t="shared" si="0"/>
        <v>1</v>
      </c>
      <c r="W14" s="5">
        <f t="shared" si="1"/>
        <v>0</v>
      </c>
    </row>
    <row r="15" spans="1:23" s="5" customFormat="1" ht="15" customHeight="1">
      <c r="A15" s="7"/>
      <c r="B15" s="22">
        <f t="shared" si="2"/>
        <v>10</v>
      </c>
      <c r="C15" s="74"/>
      <c r="D15" s="76"/>
      <c r="E15" s="76"/>
      <c r="F15" s="77"/>
      <c r="G15" s="77"/>
      <c r="H15" s="77"/>
      <c r="I15" s="78"/>
      <c r="J15" s="79">
        <f t="shared" si="3"/>
        <v>0</v>
      </c>
      <c r="K15" s="8"/>
      <c r="M15" s="196"/>
      <c r="N15" s="197"/>
      <c r="O15" s="198"/>
      <c r="P15" s="205"/>
      <c r="Q15" s="206"/>
      <c r="R15" s="207"/>
      <c r="V15" s="5">
        <f t="shared" si="0"/>
        <v>0</v>
      </c>
      <c r="W15" s="5">
        <f t="shared" si="1"/>
        <v>0</v>
      </c>
    </row>
    <row r="16" spans="1:23" s="5" customFormat="1" ht="15.75" customHeight="1" thickBot="1">
      <c r="A16" s="7"/>
      <c r="B16" s="22">
        <f t="shared" si="2"/>
        <v>11</v>
      </c>
      <c r="C16" s="74"/>
      <c r="D16" s="21"/>
      <c r="E16" s="21"/>
      <c r="F16" s="19"/>
      <c r="G16" s="19"/>
      <c r="H16" s="19"/>
      <c r="I16" s="20"/>
      <c r="J16" s="39">
        <f t="shared" si="3"/>
        <v>0</v>
      </c>
      <c r="K16" s="8"/>
      <c r="M16" s="199"/>
      <c r="N16" s="200"/>
      <c r="O16" s="201"/>
      <c r="P16" s="208"/>
      <c r="Q16" s="209"/>
      <c r="R16" s="210"/>
      <c r="V16" s="5">
        <f t="shared" si="0"/>
        <v>0</v>
      </c>
      <c r="W16" s="5">
        <f t="shared" si="1"/>
        <v>0</v>
      </c>
    </row>
    <row r="17" spans="1:23" s="5" customFormat="1" ht="15" customHeight="1">
      <c r="A17" s="7"/>
      <c r="B17" s="22">
        <f t="shared" si="2"/>
        <v>12</v>
      </c>
      <c r="C17" s="74"/>
      <c r="D17" s="21"/>
      <c r="E17" s="21"/>
      <c r="F17" s="19"/>
      <c r="G17" s="19"/>
      <c r="H17" s="19"/>
      <c r="I17" s="20"/>
      <c r="J17" s="39">
        <f t="shared" si="3"/>
        <v>0</v>
      </c>
      <c r="K17" s="8"/>
      <c r="M17" s="5" t="s">
        <v>17</v>
      </c>
      <c r="V17" s="5">
        <f t="shared" si="0"/>
        <v>0</v>
      </c>
      <c r="W17" s="5">
        <f t="shared" si="1"/>
        <v>0</v>
      </c>
    </row>
    <row r="18" spans="1:23" s="5" customFormat="1">
      <c r="A18" s="7"/>
      <c r="B18" s="22">
        <f t="shared" si="2"/>
        <v>13</v>
      </c>
      <c r="C18" s="74"/>
      <c r="D18" s="21"/>
      <c r="E18" s="21"/>
      <c r="F18" s="19"/>
      <c r="G18" s="19"/>
      <c r="H18" s="19"/>
      <c r="I18" s="20"/>
      <c r="J18" s="39">
        <f t="shared" si="3"/>
        <v>0</v>
      </c>
      <c r="K18" s="8"/>
      <c r="M18" s="5" t="s">
        <v>17</v>
      </c>
      <c r="V18" s="5">
        <f t="shared" si="0"/>
        <v>0</v>
      </c>
      <c r="W18" s="5">
        <f t="shared" si="1"/>
        <v>0</v>
      </c>
    </row>
    <row r="19" spans="1:23" s="5" customFormat="1">
      <c r="A19" s="7"/>
      <c r="B19" s="22">
        <f t="shared" si="2"/>
        <v>14</v>
      </c>
      <c r="C19" s="74"/>
      <c r="D19" s="21"/>
      <c r="E19" s="21"/>
      <c r="F19" s="19"/>
      <c r="G19" s="19"/>
      <c r="H19" s="19"/>
      <c r="I19" s="20"/>
      <c r="J19" s="39">
        <f t="shared" si="3"/>
        <v>0</v>
      </c>
      <c r="K19" s="8"/>
      <c r="V19" s="5">
        <f t="shared" si="0"/>
        <v>0</v>
      </c>
      <c r="W19" s="5">
        <f t="shared" si="1"/>
        <v>0</v>
      </c>
    </row>
    <row r="20" spans="1:23" s="5" customFormat="1" ht="15.75" thickBot="1">
      <c r="A20" s="7"/>
      <c r="B20" s="24">
        <f t="shared" si="2"/>
        <v>15</v>
      </c>
      <c r="C20" s="74"/>
      <c r="D20" s="25"/>
      <c r="E20" s="25"/>
      <c r="F20" s="50"/>
      <c r="G20" s="50"/>
      <c r="H20" s="50"/>
      <c r="I20" s="26"/>
      <c r="J20" s="40">
        <f t="shared" si="3"/>
        <v>0</v>
      </c>
      <c r="K20" s="8"/>
      <c r="V20" s="5">
        <f t="shared" si="0"/>
        <v>0</v>
      </c>
      <c r="W20" s="5">
        <f t="shared" si="1"/>
        <v>0</v>
      </c>
    </row>
    <row r="21" spans="1:23" s="5" customFormat="1" ht="24" thickBot="1">
      <c r="A21" s="7"/>
      <c r="B21" s="216" t="s">
        <v>19</v>
      </c>
      <c r="C21" s="217"/>
      <c r="D21" s="217"/>
      <c r="E21" s="217"/>
      <c r="F21" s="217"/>
      <c r="G21" s="217"/>
      <c r="H21" s="218"/>
      <c r="I21" s="27" t="s">
        <v>20</v>
      </c>
      <c r="J21" s="28">
        <f>SUM(J6:J20)</f>
        <v>13190</v>
      </c>
      <c r="K21" s="8"/>
      <c r="V21" s="5">
        <f>SUM(V6:V20)</f>
        <v>7</v>
      </c>
      <c r="W21" s="5">
        <f>SUM(W6:W20)</f>
        <v>2</v>
      </c>
    </row>
    <row r="22" spans="1:23" s="5" customFormat="1" ht="30" customHeight="1" thickBot="1">
      <c r="A22" s="29"/>
      <c r="B22" s="30"/>
      <c r="C22" s="30"/>
      <c r="D22" s="30"/>
      <c r="E22" s="30"/>
      <c r="F22" s="30"/>
      <c r="G22" s="30"/>
      <c r="H22" s="31"/>
      <c r="I22" s="30"/>
      <c r="J22" s="31"/>
      <c r="K22" s="32"/>
      <c r="M22" s="5" t="s">
        <v>17</v>
      </c>
    </row>
    <row r="23" spans="1:23" s="5" customFormat="1" ht="15.75" thickBot="1">
      <c r="A23" s="15"/>
      <c r="B23" s="15"/>
      <c r="C23" s="15"/>
      <c r="D23" s="15"/>
      <c r="E23" s="15"/>
      <c r="F23" s="15"/>
      <c r="G23" s="15"/>
      <c r="H23" s="33"/>
      <c r="I23" s="15"/>
      <c r="J23" s="33"/>
      <c r="K23" s="15"/>
    </row>
    <row r="24" spans="1:23" s="5" customFormat="1" ht="30" customHeight="1" thickBot="1">
      <c r="A24" s="1"/>
      <c r="B24" s="2"/>
      <c r="C24" s="2"/>
      <c r="D24" s="2"/>
      <c r="E24" s="2"/>
      <c r="F24" s="2"/>
      <c r="G24" s="2"/>
      <c r="H24" s="3"/>
      <c r="I24" s="2"/>
      <c r="J24" s="3"/>
      <c r="K24" s="4"/>
    </row>
    <row r="25" spans="1:23" s="5" customFormat="1" ht="27" thickBot="1">
      <c r="A25" s="7" t="s">
        <v>1</v>
      </c>
      <c r="B25" s="155" t="s">
        <v>2</v>
      </c>
      <c r="C25" s="156"/>
      <c r="D25" s="156"/>
      <c r="E25" s="156"/>
      <c r="F25" s="156"/>
      <c r="G25" s="156"/>
      <c r="H25" s="156"/>
      <c r="I25" s="156"/>
      <c r="J25" s="157"/>
      <c r="K25" s="8"/>
      <c r="O25" s="34"/>
      <c r="P25" s="34"/>
      <c r="Q25" s="34"/>
      <c r="R25" s="34"/>
    </row>
    <row r="26" spans="1:23" s="5" customFormat="1" ht="16.5" thickBot="1">
      <c r="A26" s="7"/>
      <c r="B26" s="168">
        <v>45253</v>
      </c>
      <c r="C26" s="169"/>
      <c r="D26" s="169"/>
      <c r="E26" s="169"/>
      <c r="F26" s="169"/>
      <c r="G26" s="169"/>
      <c r="H26" s="169"/>
      <c r="I26" s="169"/>
      <c r="J26" s="170"/>
      <c r="K26" s="8"/>
    </row>
    <row r="27" spans="1:23" s="5" customFormat="1" ht="16.5" thickBot="1">
      <c r="A27" s="7"/>
      <c r="B27" s="171" t="s">
        <v>22</v>
      </c>
      <c r="C27" s="172"/>
      <c r="D27" s="172"/>
      <c r="E27" s="172"/>
      <c r="F27" s="172"/>
      <c r="G27" s="172"/>
      <c r="H27" s="172"/>
      <c r="I27" s="172"/>
      <c r="J27" s="173"/>
      <c r="K27" s="8"/>
    </row>
    <row r="28" spans="1:23" s="34" customFormat="1" ht="15.75" thickBot="1">
      <c r="A28" s="35"/>
      <c r="B28" s="9" t="s">
        <v>9</v>
      </c>
      <c r="C28" s="10" t="s">
        <v>10</v>
      </c>
      <c r="D28" s="11" t="s">
        <v>11</v>
      </c>
      <c r="E28" s="11" t="s">
        <v>12</v>
      </c>
      <c r="F28" s="12" t="s">
        <v>155</v>
      </c>
      <c r="G28" s="12" t="s">
        <v>156</v>
      </c>
      <c r="H28" s="36" t="s">
        <v>157</v>
      </c>
      <c r="I28" s="12" t="s">
        <v>21</v>
      </c>
      <c r="J28" s="14" t="s">
        <v>16</v>
      </c>
      <c r="K28" s="37"/>
      <c r="M28" s="5"/>
      <c r="N28" s="5"/>
      <c r="O28" s="5"/>
      <c r="P28" s="5"/>
      <c r="Q28" s="5"/>
      <c r="R28" s="5"/>
      <c r="V28" s="15" t="s">
        <v>5</v>
      </c>
      <c r="W28" s="15" t="s">
        <v>6</v>
      </c>
    </row>
    <row r="29" spans="1:23" s="5" customFormat="1">
      <c r="A29" s="7"/>
      <c r="B29" s="16">
        <v>1</v>
      </c>
      <c r="C29" s="73">
        <v>45237</v>
      </c>
      <c r="D29" s="17" t="s">
        <v>39</v>
      </c>
      <c r="E29" s="17" t="s">
        <v>164</v>
      </c>
      <c r="F29" s="18">
        <v>20</v>
      </c>
      <c r="G29" s="18">
        <v>0</v>
      </c>
      <c r="H29" s="18">
        <v>-20</v>
      </c>
      <c r="I29" s="49">
        <v>80</v>
      </c>
      <c r="J29" s="38">
        <f>H29*I29</f>
        <v>-1600</v>
      </c>
      <c r="K29" s="8"/>
      <c r="V29" s="5">
        <f>IF($J29&gt;0,1,0)</f>
        <v>0</v>
      </c>
      <c r="W29" s="5">
        <f>IF($J29&lt;0,1,0)</f>
        <v>1</v>
      </c>
    </row>
    <row r="30" spans="1:23" s="5" customFormat="1">
      <c r="A30" s="7"/>
      <c r="B30" s="22">
        <f>B29+1</f>
        <v>2</v>
      </c>
      <c r="C30" s="74">
        <v>45237</v>
      </c>
      <c r="D30" s="21" t="s">
        <v>39</v>
      </c>
      <c r="E30" s="21" t="s">
        <v>107</v>
      </c>
      <c r="F30" s="19">
        <v>15</v>
      </c>
      <c r="G30" s="19">
        <v>62</v>
      </c>
      <c r="H30" s="19">
        <v>47</v>
      </c>
      <c r="I30" s="20">
        <v>80</v>
      </c>
      <c r="J30" s="39">
        <f>H30*I30</f>
        <v>3760</v>
      </c>
      <c r="K30" s="8"/>
      <c r="O30" s="5" t="s">
        <v>17</v>
      </c>
      <c r="V30" s="5">
        <f t="shared" ref="V30:V37" si="5">IF($J30&gt;0,1,0)</f>
        <v>1</v>
      </c>
      <c r="W30" s="5">
        <f t="shared" ref="W30:W37" si="6">IF($J30&lt;0,1,0)</f>
        <v>0</v>
      </c>
    </row>
    <row r="31" spans="1:23" s="5" customFormat="1">
      <c r="A31" s="7"/>
      <c r="B31" s="22">
        <f t="shared" ref="B31:B37" si="7">B30+1</f>
        <v>3</v>
      </c>
      <c r="C31" s="74">
        <v>45251</v>
      </c>
      <c r="D31" s="21" t="s">
        <v>39</v>
      </c>
      <c r="E31" s="21" t="s">
        <v>75</v>
      </c>
      <c r="F31" s="19">
        <v>25</v>
      </c>
      <c r="G31" s="19">
        <v>38</v>
      </c>
      <c r="H31" s="19">
        <v>13</v>
      </c>
      <c r="I31" s="20">
        <v>80</v>
      </c>
      <c r="J31" s="39">
        <f>H31*I31</f>
        <v>1040</v>
      </c>
      <c r="K31" s="8"/>
      <c r="V31" s="5">
        <f t="shared" si="5"/>
        <v>1</v>
      </c>
      <c r="W31" s="5">
        <f t="shared" si="6"/>
        <v>0</v>
      </c>
    </row>
    <row r="32" spans="1:23" s="5" customFormat="1">
      <c r="A32" s="7"/>
      <c r="B32" s="22">
        <f t="shared" si="7"/>
        <v>4</v>
      </c>
      <c r="C32" s="74">
        <v>45251</v>
      </c>
      <c r="D32" s="21" t="s">
        <v>39</v>
      </c>
      <c r="E32" s="21" t="s">
        <v>75</v>
      </c>
      <c r="F32" s="19">
        <v>10</v>
      </c>
      <c r="G32" s="19">
        <v>15</v>
      </c>
      <c r="H32" s="19">
        <v>5</v>
      </c>
      <c r="I32" s="20">
        <v>80</v>
      </c>
      <c r="J32" s="39">
        <f>I32*H32</f>
        <v>400</v>
      </c>
      <c r="K32" s="8"/>
      <c r="L32" s="5" t="s">
        <v>17</v>
      </c>
      <c r="V32" s="5">
        <f t="shared" si="5"/>
        <v>1</v>
      </c>
      <c r="W32" s="5">
        <f t="shared" si="6"/>
        <v>0</v>
      </c>
    </row>
    <row r="33" spans="1:23" s="5" customFormat="1">
      <c r="A33" s="7"/>
      <c r="B33" s="22">
        <f t="shared" si="7"/>
        <v>5</v>
      </c>
      <c r="C33" s="74">
        <v>45258</v>
      </c>
      <c r="D33" s="21" t="s">
        <v>39</v>
      </c>
      <c r="E33" s="21" t="s">
        <v>176</v>
      </c>
      <c r="F33" s="19">
        <v>20</v>
      </c>
      <c r="G33" s="19">
        <v>70</v>
      </c>
      <c r="H33" s="19">
        <v>50</v>
      </c>
      <c r="I33" s="20">
        <v>80</v>
      </c>
      <c r="J33" s="39">
        <f>I33*H33</f>
        <v>4000</v>
      </c>
      <c r="K33" s="8"/>
      <c r="V33" s="5">
        <f t="shared" si="5"/>
        <v>1</v>
      </c>
      <c r="W33" s="5">
        <f t="shared" si="6"/>
        <v>0</v>
      </c>
    </row>
    <row r="34" spans="1:23" s="5" customFormat="1">
      <c r="A34" s="7"/>
      <c r="B34" s="22">
        <f t="shared" si="7"/>
        <v>6</v>
      </c>
      <c r="C34" s="74"/>
      <c r="D34" s="21"/>
      <c r="E34" s="21"/>
      <c r="F34" s="19"/>
      <c r="G34" s="19"/>
      <c r="H34" s="19"/>
      <c r="I34" s="20"/>
      <c r="J34" s="39">
        <f>I34*H34</f>
        <v>0</v>
      </c>
      <c r="K34" s="8"/>
      <c r="V34" s="5">
        <f t="shared" si="5"/>
        <v>0</v>
      </c>
      <c r="W34" s="5">
        <f t="shared" si="6"/>
        <v>0</v>
      </c>
    </row>
    <row r="35" spans="1:23" s="5" customFormat="1">
      <c r="A35" s="7"/>
      <c r="B35" s="22">
        <f t="shared" si="7"/>
        <v>7</v>
      </c>
      <c r="C35" s="74"/>
      <c r="D35" s="21"/>
      <c r="E35" s="21"/>
      <c r="F35" s="19"/>
      <c r="G35" s="19"/>
      <c r="H35" s="19"/>
      <c r="I35" s="20"/>
      <c r="J35" s="39">
        <f t="shared" ref="J35:J37" si="8">I35*H35</f>
        <v>0</v>
      </c>
      <c r="K35" s="8"/>
      <c r="V35" s="5">
        <f t="shared" si="5"/>
        <v>0</v>
      </c>
      <c r="W35" s="5">
        <f t="shared" si="6"/>
        <v>0</v>
      </c>
    </row>
    <row r="36" spans="1:23" s="5" customFormat="1">
      <c r="A36" s="7"/>
      <c r="B36" s="22">
        <f t="shared" si="7"/>
        <v>8</v>
      </c>
      <c r="C36" s="74"/>
      <c r="D36" s="21"/>
      <c r="E36" s="21"/>
      <c r="F36" s="19"/>
      <c r="G36" s="19"/>
      <c r="H36" s="19"/>
      <c r="I36" s="20"/>
      <c r="J36" s="39">
        <f t="shared" si="8"/>
        <v>0</v>
      </c>
      <c r="K36" s="8"/>
      <c r="V36" s="5">
        <f t="shared" si="5"/>
        <v>0</v>
      </c>
      <c r="W36" s="5">
        <f t="shared" si="6"/>
        <v>0</v>
      </c>
    </row>
    <row r="37" spans="1:23" s="5" customFormat="1">
      <c r="A37" s="7"/>
      <c r="B37" s="22">
        <f t="shared" si="7"/>
        <v>9</v>
      </c>
      <c r="C37" s="74"/>
      <c r="D37" s="21"/>
      <c r="E37" s="21"/>
      <c r="F37" s="19"/>
      <c r="G37" s="19"/>
      <c r="H37" s="19"/>
      <c r="I37" s="20"/>
      <c r="J37" s="39">
        <f t="shared" si="8"/>
        <v>0</v>
      </c>
      <c r="K37" s="8"/>
      <c r="V37" s="5">
        <f t="shared" si="5"/>
        <v>0</v>
      </c>
      <c r="W37" s="5">
        <f t="shared" si="6"/>
        <v>0</v>
      </c>
    </row>
    <row r="38" spans="1:23" s="5" customFormat="1" ht="24" thickBot="1">
      <c r="A38" s="7"/>
      <c r="B38" s="216" t="s">
        <v>19</v>
      </c>
      <c r="C38" s="217"/>
      <c r="D38" s="217"/>
      <c r="E38" s="217"/>
      <c r="F38" s="217"/>
      <c r="G38" s="217"/>
      <c r="H38" s="218"/>
      <c r="I38" s="27" t="s">
        <v>20</v>
      </c>
      <c r="J38" s="28">
        <f>SUM(J29:J37)</f>
        <v>7600</v>
      </c>
      <c r="K38" s="8"/>
      <c r="V38" s="5">
        <f>SUM(V29:V37)</f>
        <v>4</v>
      </c>
      <c r="W38" s="5">
        <f>SUM(W29:W37)</f>
        <v>1</v>
      </c>
    </row>
    <row r="39" spans="1:23" s="5" customFormat="1" ht="30" customHeight="1" thickBot="1">
      <c r="A39" s="29"/>
      <c r="B39" s="30"/>
      <c r="C39" s="30"/>
      <c r="D39" s="30"/>
      <c r="E39" s="30"/>
      <c r="F39" s="30"/>
      <c r="G39" s="30"/>
      <c r="H39" s="31"/>
      <c r="I39" s="30"/>
      <c r="J39" s="31"/>
      <c r="K39" s="32"/>
    </row>
    <row r="40" spans="1:23" s="5" customFormat="1" ht="15.75" thickBot="1">
      <c r="A40" s="15"/>
      <c r="B40" s="15"/>
      <c r="C40" s="15"/>
      <c r="D40" s="15"/>
      <c r="E40" s="15"/>
      <c r="F40" s="15"/>
      <c r="G40" s="15"/>
      <c r="H40" s="33"/>
      <c r="I40" s="15"/>
      <c r="J40" s="33"/>
      <c r="K40" s="15"/>
    </row>
    <row r="41" spans="1:23" s="5" customFormat="1" ht="30" customHeight="1" thickBot="1">
      <c r="A41" s="1"/>
      <c r="B41" s="2"/>
      <c r="C41" s="2"/>
      <c r="D41" s="2"/>
      <c r="E41" s="2"/>
      <c r="F41" s="2"/>
      <c r="G41" s="2"/>
      <c r="H41" s="3"/>
      <c r="I41" s="2"/>
      <c r="J41" s="3"/>
      <c r="K41" s="4"/>
    </row>
    <row r="42" spans="1:23" s="5" customFormat="1" ht="27" thickBot="1">
      <c r="A42" s="7" t="s">
        <v>1</v>
      </c>
      <c r="B42" s="155" t="s">
        <v>2</v>
      </c>
      <c r="C42" s="156"/>
      <c r="D42" s="156"/>
      <c r="E42" s="156"/>
      <c r="F42" s="156"/>
      <c r="G42" s="156"/>
      <c r="H42" s="156"/>
      <c r="I42" s="156"/>
      <c r="J42" s="157"/>
      <c r="K42" s="8"/>
    </row>
    <row r="43" spans="1:23" s="5" customFormat="1" ht="16.5" thickBot="1">
      <c r="A43" s="7"/>
      <c r="B43" s="168">
        <v>45253</v>
      </c>
      <c r="C43" s="169"/>
      <c r="D43" s="169"/>
      <c r="E43" s="169"/>
      <c r="F43" s="169"/>
      <c r="G43" s="169"/>
      <c r="H43" s="169"/>
      <c r="I43" s="169"/>
      <c r="J43" s="170"/>
      <c r="K43" s="8"/>
    </row>
    <row r="44" spans="1:23" s="5" customFormat="1" ht="16.5" thickBot="1">
      <c r="A44" s="7"/>
      <c r="B44" s="171" t="s">
        <v>52</v>
      </c>
      <c r="C44" s="172"/>
      <c r="D44" s="172"/>
      <c r="E44" s="172"/>
      <c r="F44" s="172"/>
      <c r="G44" s="172"/>
      <c r="H44" s="172"/>
      <c r="I44" s="172"/>
      <c r="J44" s="173"/>
      <c r="K44" s="8"/>
    </row>
    <row r="45" spans="1:23" s="5" customFormat="1" ht="15.75" thickBot="1">
      <c r="A45" s="35"/>
      <c r="B45" s="41" t="s">
        <v>9</v>
      </c>
      <c r="C45" s="42" t="s">
        <v>10</v>
      </c>
      <c r="D45" s="43" t="s">
        <v>11</v>
      </c>
      <c r="E45" s="43" t="s">
        <v>12</v>
      </c>
      <c r="F45" s="44" t="s">
        <v>155</v>
      </c>
      <c r="G45" s="44" t="s">
        <v>156</v>
      </c>
      <c r="H45" s="45" t="s">
        <v>157</v>
      </c>
      <c r="I45" s="44" t="s">
        <v>21</v>
      </c>
      <c r="J45" s="46" t="s">
        <v>16</v>
      </c>
      <c r="K45" s="37"/>
      <c r="L45" s="34"/>
      <c r="V45" s="15" t="s">
        <v>5</v>
      </c>
      <c r="W45" s="15" t="s">
        <v>6</v>
      </c>
    </row>
    <row r="46" spans="1:23" s="5" customFormat="1">
      <c r="A46" s="7"/>
      <c r="B46" s="47">
        <v>1</v>
      </c>
      <c r="C46" s="74">
        <v>45236</v>
      </c>
      <c r="D46" s="17" t="s">
        <v>39</v>
      </c>
      <c r="E46" s="17" t="s">
        <v>163</v>
      </c>
      <c r="F46" s="18">
        <v>8</v>
      </c>
      <c r="G46" s="18">
        <v>18</v>
      </c>
      <c r="H46" s="18">
        <v>10</v>
      </c>
      <c r="I46" s="49">
        <v>75</v>
      </c>
      <c r="J46" s="38">
        <f>H46*I46</f>
        <v>750</v>
      </c>
      <c r="K46" s="8"/>
      <c r="V46" s="5">
        <f>IF($J46&gt;0,1,0)</f>
        <v>1</v>
      </c>
      <c r="W46" s="5">
        <f>IF($J46&lt;0,1,0)</f>
        <v>0</v>
      </c>
    </row>
    <row r="47" spans="1:23" s="5" customFormat="1">
      <c r="A47" s="7"/>
      <c r="B47" s="22">
        <f>B46+1</f>
        <v>2</v>
      </c>
      <c r="C47" s="74">
        <v>45250</v>
      </c>
      <c r="D47" s="21" t="s">
        <v>39</v>
      </c>
      <c r="E47" s="21" t="s">
        <v>170</v>
      </c>
      <c r="F47" s="19">
        <v>10</v>
      </c>
      <c r="G47" s="19">
        <v>23</v>
      </c>
      <c r="H47" s="19">
        <v>13</v>
      </c>
      <c r="I47" s="20">
        <v>75</v>
      </c>
      <c r="J47" s="39">
        <f>H47*I47</f>
        <v>975</v>
      </c>
      <c r="K47" s="8"/>
      <c r="V47" s="5">
        <f t="shared" ref="V47:V54" si="9">IF($J47&gt;0,1,0)</f>
        <v>1</v>
      </c>
      <c r="W47" s="5">
        <f t="shared" ref="W47:W54" si="10">IF($J47&lt;0,1,0)</f>
        <v>0</v>
      </c>
    </row>
    <row r="48" spans="1:23" s="5" customFormat="1">
      <c r="A48" s="7"/>
      <c r="B48" s="22">
        <f t="shared" ref="B48:B54" si="11">B47+1</f>
        <v>3</v>
      </c>
      <c r="C48" s="74">
        <v>45254</v>
      </c>
      <c r="D48" s="21" t="s">
        <v>39</v>
      </c>
      <c r="E48" s="21" t="s">
        <v>175</v>
      </c>
      <c r="F48" s="19">
        <v>15</v>
      </c>
      <c r="G48" s="19">
        <v>60</v>
      </c>
      <c r="H48" s="19">
        <v>45</v>
      </c>
      <c r="I48" s="20">
        <v>75</v>
      </c>
      <c r="J48" s="39">
        <f>H48*I48</f>
        <v>3375</v>
      </c>
      <c r="K48" s="8"/>
      <c r="V48" s="5">
        <f t="shared" si="9"/>
        <v>1</v>
      </c>
      <c r="W48" s="5">
        <f t="shared" si="10"/>
        <v>0</v>
      </c>
    </row>
    <row r="49" spans="1:23" s="5" customFormat="1">
      <c r="A49" s="7"/>
      <c r="B49" s="22">
        <f t="shared" si="11"/>
        <v>4</v>
      </c>
      <c r="C49" s="74"/>
      <c r="D49" s="21"/>
      <c r="E49" s="21"/>
      <c r="F49" s="20"/>
      <c r="G49" s="20"/>
      <c r="H49" s="21"/>
      <c r="I49" s="20">
        <v>0</v>
      </c>
      <c r="J49" s="39">
        <f>I49*H49</f>
        <v>0</v>
      </c>
      <c r="K49" s="8"/>
      <c r="V49" s="5">
        <f t="shared" si="9"/>
        <v>0</v>
      </c>
      <c r="W49" s="5">
        <f t="shared" si="10"/>
        <v>0</v>
      </c>
    </row>
    <row r="50" spans="1:23" s="5" customFormat="1">
      <c r="A50" s="7"/>
      <c r="B50" s="22">
        <f t="shared" si="11"/>
        <v>5</v>
      </c>
      <c r="C50" s="74"/>
      <c r="D50" s="21"/>
      <c r="E50" s="21"/>
      <c r="F50" s="20"/>
      <c r="G50" s="20"/>
      <c r="H50" s="21"/>
      <c r="I50" s="20"/>
      <c r="J50" s="39">
        <f t="shared" ref="J50:J54" si="12">I50*H50</f>
        <v>0</v>
      </c>
      <c r="K50" s="8"/>
      <c r="V50" s="5">
        <f t="shared" si="9"/>
        <v>0</v>
      </c>
      <c r="W50" s="5">
        <f t="shared" si="10"/>
        <v>0</v>
      </c>
    </row>
    <row r="51" spans="1:23" s="5" customFormat="1">
      <c r="A51" s="7"/>
      <c r="B51" s="22">
        <f t="shared" si="11"/>
        <v>6</v>
      </c>
      <c r="C51" s="74"/>
      <c r="D51" s="21"/>
      <c r="E51" s="21"/>
      <c r="F51" s="20"/>
      <c r="G51" s="20"/>
      <c r="H51" s="21"/>
      <c r="I51" s="20"/>
      <c r="J51" s="39">
        <f t="shared" si="12"/>
        <v>0</v>
      </c>
      <c r="K51" s="8"/>
      <c r="V51" s="5">
        <f t="shared" si="9"/>
        <v>0</v>
      </c>
      <c r="W51" s="5">
        <f t="shared" si="10"/>
        <v>0</v>
      </c>
    </row>
    <row r="52" spans="1:23" s="5" customFormat="1">
      <c r="A52" s="7"/>
      <c r="B52" s="22">
        <f t="shared" si="11"/>
        <v>7</v>
      </c>
      <c r="C52" s="74"/>
      <c r="D52" s="21"/>
      <c r="E52" s="21"/>
      <c r="F52" s="20"/>
      <c r="G52" s="20"/>
      <c r="H52" s="21"/>
      <c r="I52" s="20"/>
      <c r="J52" s="39">
        <f t="shared" si="12"/>
        <v>0</v>
      </c>
      <c r="K52" s="8"/>
      <c r="V52" s="5">
        <f t="shared" si="9"/>
        <v>0</v>
      </c>
      <c r="W52" s="5">
        <f t="shared" si="10"/>
        <v>0</v>
      </c>
    </row>
    <row r="53" spans="1:23" s="5" customFormat="1">
      <c r="A53" s="7"/>
      <c r="B53" s="22">
        <f t="shared" si="11"/>
        <v>8</v>
      </c>
      <c r="C53" s="74"/>
      <c r="D53" s="21"/>
      <c r="E53" s="21"/>
      <c r="F53" s="20"/>
      <c r="G53" s="20"/>
      <c r="H53" s="21"/>
      <c r="I53" s="20"/>
      <c r="J53" s="39">
        <f t="shared" si="12"/>
        <v>0</v>
      </c>
      <c r="K53" s="8"/>
      <c r="V53" s="5">
        <f t="shared" si="9"/>
        <v>0</v>
      </c>
      <c r="W53" s="5">
        <f t="shared" si="10"/>
        <v>0</v>
      </c>
    </row>
    <row r="54" spans="1:23" s="5" customFormat="1" ht="15.75" thickBot="1">
      <c r="A54" s="7"/>
      <c r="B54" s="22">
        <f t="shared" si="11"/>
        <v>9</v>
      </c>
      <c r="C54" s="74"/>
      <c r="D54" s="21"/>
      <c r="E54" s="21"/>
      <c r="F54" s="20"/>
      <c r="G54" s="20"/>
      <c r="H54" s="21"/>
      <c r="I54" s="20"/>
      <c r="J54" s="39">
        <f t="shared" si="12"/>
        <v>0</v>
      </c>
      <c r="K54" s="8"/>
      <c r="V54" s="5">
        <f t="shared" si="9"/>
        <v>0</v>
      </c>
      <c r="W54" s="5">
        <f t="shared" si="10"/>
        <v>0</v>
      </c>
    </row>
    <row r="55" spans="1:23" s="5" customFormat="1" ht="24" thickBot="1">
      <c r="A55" s="7"/>
      <c r="B55" s="127" t="s">
        <v>19</v>
      </c>
      <c r="C55" s="163"/>
      <c r="D55" s="163"/>
      <c r="E55" s="163"/>
      <c r="F55" s="163"/>
      <c r="G55" s="163"/>
      <c r="H55" s="164"/>
      <c r="I55" s="27" t="s">
        <v>20</v>
      </c>
      <c r="J55" s="28">
        <f>SUM(J46:J54)</f>
        <v>5100</v>
      </c>
      <c r="K55" s="8"/>
      <c r="V55" s="5">
        <f>SUM(V46:V54)</f>
        <v>3</v>
      </c>
      <c r="W55" s="5">
        <f>SUM(W46:W54)</f>
        <v>0</v>
      </c>
    </row>
    <row r="56" spans="1:23" s="5" customFormat="1" ht="30" customHeight="1" thickBot="1">
      <c r="A56" s="29"/>
      <c r="B56" s="30"/>
      <c r="C56" s="30"/>
      <c r="D56" s="30"/>
      <c r="E56" s="30"/>
      <c r="F56" s="30"/>
      <c r="G56" s="30"/>
      <c r="H56" s="31"/>
      <c r="I56" s="30"/>
      <c r="J56" s="31"/>
      <c r="K56" s="32"/>
    </row>
    <row r="57" spans="1:23" s="5" customFormat="1" ht="15.75" thickBot="1">
      <c r="A57" s="15"/>
      <c r="B57" s="15"/>
      <c r="C57" s="15"/>
      <c r="D57" s="15"/>
      <c r="E57" s="15"/>
      <c r="F57" s="15"/>
      <c r="G57" s="15"/>
      <c r="H57" s="33"/>
      <c r="I57" s="15"/>
      <c r="J57" s="33"/>
      <c r="K57" s="15"/>
    </row>
    <row r="58" spans="1:23" s="5" customFormat="1" ht="30" customHeight="1" thickBot="1">
      <c r="A58" s="1"/>
      <c r="B58" s="2"/>
      <c r="C58" s="2"/>
      <c r="D58" s="2"/>
      <c r="E58" s="2"/>
      <c r="F58" s="2"/>
      <c r="G58" s="2"/>
      <c r="H58" s="3"/>
      <c r="I58" s="2"/>
      <c r="J58" s="3"/>
      <c r="K58" s="4"/>
    </row>
    <row r="59" spans="1:23" s="5" customFormat="1" ht="27" thickBot="1">
      <c r="A59" s="7" t="s">
        <v>1</v>
      </c>
      <c r="B59" s="155" t="s">
        <v>2</v>
      </c>
      <c r="C59" s="156"/>
      <c r="D59" s="156"/>
      <c r="E59" s="156"/>
      <c r="F59" s="156"/>
      <c r="G59" s="156"/>
      <c r="H59" s="156"/>
      <c r="I59" s="156"/>
      <c r="J59" s="157"/>
      <c r="K59" s="8"/>
    </row>
    <row r="60" spans="1:23" s="5" customFormat="1" ht="16.5" thickBot="1">
      <c r="A60" s="7"/>
      <c r="B60" s="168">
        <v>45253</v>
      </c>
      <c r="C60" s="169"/>
      <c r="D60" s="169"/>
      <c r="E60" s="169"/>
      <c r="F60" s="169"/>
      <c r="G60" s="169"/>
      <c r="H60" s="169"/>
      <c r="I60" s="169"/>
      <c r="J60" s="170"/>
      <c r="K60" s="8"/>
    </row>
    <row r="61" spans="1:23" s="5" customFormat="1" ht="15.75">
      <c r="A61" s="7"/>
      <c r="B61" s="219" t="s">
        <v>24</v>
      </c>
      <c r="C61" s="220"/>
      <c r="D61" s="220"/>
      <c r="E61" s="220"/>
      <c r="F61" s="220"/>
      <c r="G61" s="220"/>
      <c r="H61" s="220"/>
      <c r="I61" s="220"/>
      <c r="J61" s="221"/>
      <c r="K61" s="8"/>
    </row>
    <row r="62" spans="1:23" s="5" customFormat="1">
      <c r="A62" s="35"/>
      <c r="B62" s="92" t="s">
        <v>9</v>
      </c>
      <c r="C62" s="93" t="s">
        <v>10</v>
      </c>
      <c r="D62" s="94" t="s">
        <v>11</v>
      </c>
      <c r="E62" s="94" t="s">
        <v>12</v>
      </c>
      <c r="F62" s="92" t="s">
        <v>155</v>
      </c>
      <c r="G62" s="92" t="s">
        <v>156</v>
      </c>
      <c r="H62" s="95" t="s">
        <v>157</v>
      </c>
      <c r="I62" s="92" t="s">
        <v>21</v>
      </c>
      <c r="J62" s="95" t="s">
        <v>16</v>
      </c>
      <c r="K62" s="37"/>
      <c r="L62" s="34"/>
      <c r="V62" s="15" t="s">
        <v>5</v>
      </c>
      <c r="W62" s="15" t="s">
        <v>6</v>
      </c>
    </row>
    <row r="63" spans="1:23" s="5" customFormat="1">
      <c r="A63" s="7"/>
      <c r="B63" s="19">
        <v>1</v>
      </c>
      <c r="C63" s="74">
        <v>45233</v>
      </c>
      <c r="D63" s="21" t="s">
        <v>39</v>
      </c>
      <c r="E63" s="76" t="s">
        <v>159</v>
      </c>
      <c r="F63" s="19">
        <v>40</v>
      </c>
      <c r="G63" s="19">
        <v>0</v>
      </c>
      <c r="H63" s="19">
        <v>-40</v>
      </c>
      <c r="I63" s="20">
        <v>20</v>
      </c>
      <c r="J63" s="21">
        <f>H63*I63</f>
        <v>-800</v>
      </c>
      <c r="K63" s="8"/>
      <c r="V63" s="5">
        <f>IF($J63&gt;0,1,0)</f>
        <v>0</v>
      </c>
      <c r="W63" s="5">
        <f>IF($J63&lt;0,1,0)</f>
        <v>1</v>
      </c>
    </row>
    <row r="64" spans="1:23" s="5" customFormat="1">
      <c r="A64" s="7"/>
      <c r="B64" s="19">
        <f>B63+1</f>
        <v>2</v>
      </c>
      <c r="C64" s="74">
        <v>45233</v>
      </c>
      <c r="D64" s="21" t="s">
        <v>39</v>
      </c>
      <c r="E64" s="21" t="s">
        <v>160</v>
      </c>
      <c r="F64" s="19">
        <v>20</v>
      </c>
      <c r="G64" s="19">
        <v>0</v>
      </c>
      <c r="H64" s="19">
        <v>-20</v>
      </c>
      <c r="I64" s="20">
        <v>20</v>
      </c>
      <c r="J64" s="21">
        <f>H64*I64</f>
        <v>-400</v>
      </c>
      <c r="K64" s="8"/>
      <c r="V64" s="5">
        <f t="shared" ref="V64:V73" si="13">IF($J64&gt;0,1,0)</f>
        <v>0</v>
      </c>
      <c r="W64" s="5">
        <f t="shared" ref="W64:W73" si="14">IF($J64&lt;0,1,0)</f>
        <v>1</v>
      </c>
    </row>
    <row r="65" spans="1:23" s="5" customFormat="1">
      <c r="A65" s="7"/>
      <c r="B65" s="19">
        <f>B64+1</f>
        <v>3</v>
      </c>
      <c r="C65" s="74">
        <v>45236</v>
      </c>
      <c r="D65" s="21" t="s">
        <v>39</v>
      </c>
      <c r="E65" s="21" t="s">
        <v>161</v>
      </c>
      <c r="F65" s="19">
        <v>25</v>
      </c>
      <c r="G65" s="19">
        <v>47</v>
      </c>
      <c r="H65" s="19">
        <v>22</v>
      </c>
      <c r="I65" s="20">
        <v>30</v>
      </c>
      <c r="J65" s="21">
        <f>H65*I65</f>
        <v>660</v>
      </c>
      <c r="K65" s="8"/>
      <c r="V65" s="5">
        <f t="shared" si="13"/>
        <v>1</v>
      </c>
      <c r="W65" s="5">
        <f t="shared" si="14"/>
        <v>0</v>
      </c>
    </row>
    <row r="66" spans="1:23" s="5" customFormat="1">
      <c r="A66" s="7"/>
      <c r="B66" s="19">
        <f t="shared" ref="B66:B71" si="15">B65+1</f>
        <v>4</v>
      </c>
      <c r="C66" s="74">
        <v>45236</v>
      </c>
      <c r="D66" s="21" t="s">
        <v>39</v>
      </c>
      <c r="E66" s="21" t="s">
        <v>162</v>
      </c>
      <c r="F66" s="20">
        <v>30</v>
      </c>
      <c r="G66" s="20">
        <v>55</v>
      </c>
      <c r="H66" s="21">
        <v>25</v>
      </c>
      <c r="I66" s="20">
        <v>30</v>
      </c>
      <c r="J66" s="21">
        <f t="shared" ref="J66:J73" si="16">I66*H66</f>
        <v>750</v>
      </c>
      <c r="K66" s="8"/>
      <c r="V66" s="5">
        <f t="shared" si="13"/>
        <v>1</v>
      </c>
      <c r="W66" s="5">
        <f t="shared" si="14"/>
        <v>0</v>
      </c>
    </row>
    <row r="67" spans="1:23" s="5" customFormat="1">
      <c r="A67" s="7"/>
      <c r="B67" s="19">
        <f t="shared" si="15"/>
        <v>5</v>
      </c>
      <c r="C67" s="74">
        <v>45240</v>
      </c>
      <c r="D67" s="21" t="s">
        <v>39</v>
      </c>
      <c r="E67" s="21" t="s">
        <v>168</v>
      </c>
      <c r="F67" s="20">
        <v>30</v>
      </c>
      <c r="G67" s="20">
        <v>68</v>
      </c>
      <c r="H67" s="21">
        <v>38</v>
      </c>
      <c r="I67" s="20">
        <v>20</v>
      </c>
      <c r="J67" s="21">
        <f t="shared" si="16"/>
        <v>760</v>
      </c>
      <c r="K67" s="8"/>
      <c r="M67" s="5" t="s">
        <v>17</v>
      </c>
      <c r="V67" s="5">
        <f t="shared" si="13"/>
        <v>1</v>
      </c>
      <c r="W67" s="5">
        <f t="shared" si="14"/>
        <v>0</v>
      </c>
    </row>
    <row r="68" spans="1:23" s="5" customFormat="1">
      <c r="A68" s="7"/>
      <c r="B68" s="19">
        <f t="shared" si="15"/>
        <v>6</v>
      </c>
      <c r="C68" s="74">
        <v>45250</v>
      </c>
      <c r="D68" s="21" t="s">
        <v>39</v>
      </c>
      <c r="E68" s="21" t="s">
        <v>169</v>
      </c>
      <c r="F68" s="20">
        <v>30</v>
      </c>
      <c r="G68" s="19">
        <v>64</v>
      </c>
      <c r="H68" s="19">
        <v>34</v>
      </c>
      <c r="I68" s="20">
        <v>30</v>
      </c>
      <c r="J68" s="21">
        <f t="shared" si="16"/>
        <v>1020</v>
      </c>
      <c r="K68" s="8"/>
      <c r="V68" s="5">
        <f t="shared" si="13"/>
        <v>1</v>
      </c>
      <c r="W68" s="5">
        <f t="shared" si="14"/>
        <v>0</v>
      </c>
    </row>
    <row r="69" spans="1:23" s="5" customFormat="1">
      <c r="A69" s="7"/>
      <c r="B69" s="19">
        <f t="shared" si="15"/>
        <v>7</v>
      </c>
      <c r="C69" s="74">
        <v>45254</v>
      </c>
      <c r="D69" s="21" t="s">
        <v>39</v>
      </c>
      <c r="E69" s="21" t="s">
        <v>169</v>
      </c>
      <c r="F69" s="20">
        <v>20</v>
      </c>
      <c r="G69" s="20">
        <v>33</v>
      </c>
      <c r="H69" s="21">
        <v>13</v>
      </c>
      <c r="I69" s="20">
        <v>30</v>
      </c>
      <c r="J69" s="21">
        <f t="shared" si="16"/>
        <v>390</v>
      </c>
      <c r="K69" s="8"/>
      <c r="V69" s="5">
        <f t="shared" si="13"/>
        <v>1</v>
      </c>
      <c r="W69" s="5">
        <f t="shared" si="14"/>
        <v>0</v>
      </c>
    </row>
    <row r="70" spans="1:23" s="5" customFormat="1">
      <c r="A70" s="7"/>
      <c r="B70" s="19">
        <f t="shared" si="15"/>
        <v>8</v>
      </c>
      <c r="C70" s="74">
        <v>45254</v>
      </c>
      <c r="D70" s="21" t="s">
        <v>39</v>
      </c>
      <c r="E70" s="21" t="s">
        <v>173</v>
      </c>
      <c r="F70" s="20">
        <v>25</v>
      </c>
      <c r="G70" s="20">
        <v>38</v>
      </c>
      <c r="H70" s="21">
        <v>13</v>
      </c>
      <c r="I70" s="20">
        <v>20</v>
      </c>
      <c r="J70" s="21">
        <f t="shared" si="16"/>
        <v>260</v>
      </c>
      <c r="K70" s="8"/>
      <c r="V70" s="5">
        <f t="shared" si="13"/>
        <v>1</v>
      </c>
      <c r="W70" s="5">
        <f t="shared" si="14"/>
        <v>0</v>
      </c>
    </row>
    <row r="71" spans="1:23" s="5" customFormat="1">
      <c r="A71" s="7"/>
      <c r="B71" s="19">
        <f t="shared" si="15"/>
        <v>9</v>
      </c>
      <c r="C71" s="74">
        <v>45254</v>
      </c>
      <c r="D71" s="21" t="s">
        <v>39</v>
      </c>
      <c r="E71" s="21" t="s">
        <v>174</v>
      </c>
      <c r="F71" s="20">
        <v>25</v>
      </c>
      <c r="G71" s="19">
        <v>58</v>
      </c>
      <c r="H71" s="21">
        <v>33</v>
      </c>
      <c r="I71" s="20">
        <v>20</v>
      </c>
      <c r="J71" s="21">
        <f t="shared" si="16"/>
        <v>660</v>
      </c>
      <c r="K71" s="8"/>
      <c r="V71" s="5">
        <f t="shared" si="13"/>
        <v>1</v>
      </c>
      <c r="W71" s="5">
        <f t="shared" si="14"/>
        <v>0</v>
      </c>
    </row>
    <row r="72" spans="1:23" s="5" customFormat="1">
      <c r="A72" s="7"/>
      <c r="B72" s="19">
        <v>10</v>
      </c>
      <c r="C72" s="74"/>
      <c r="D72" s="21"/>
      <c r="E72" s="21"/>
      <c r="F72" s="20"/>
      <c r="G72" s="19"/>
      <c r="H72" s="21"/>
      <c r="I72" s="20"/>
      <c r="J72" s="21">
        <f t="shared" si="16"/>
        <v>0</v>
      </c>
      <c r="K72" s="8"/>
      <c r="V72" s="5">
        <f t="shared" si="13"/>
        <v>0</v>
      </c>
      <c r="W72" s="5">
        <f t="shared" si="14"/>
        <v>0</v>
      </c>
    </row>
    <row r="73" spans="1:23" s="5" customFormat="1">
      <c r="A73" s="7"/>
      <c r="B73" s="19">
        <v>11</v>
      </c>
      <c r="C73" s="74"/>
      <c r="D73" s="21"/>
      <c r="E73" s="21"/>
      <c r="F73" s="20"/>
      <c r="G73" s="19"/>
      <c r="H73" s="21"/>
      <c r="I73" s="20"/>
      <c r="J73" s="21">
        <f t="shared" si="16"/>
        <v>0</v>
      </c>
      <c r="K73" s="8"/>
      <c r="V73" s="5">
        <f t="shared" si="13"/>
        <v>0</v>
      </c>
      <c r="W73" s="5">
        <f t="shared" si="14"/>
        <v>0</v>
      </c>
    </row>
    <row r="74" spans="1:23" s="5" customFormat="1" ht="24" thickBot="1">
      <c r="A74" s="7"/>
      <c r="B74" s="216" t="s">
        <v>19</v>
      </c>
      <c r="C74" s="217"/>
      <c r="D74" s="217"/>
      <c r="E74" s="217"/>
      <c r="F74" s="217"/>
      <c r="G74" s="217"/>
      <c r="H74" s="218"/>
      <c r="I74" s="27" t="s">
        <v>20</v>
      </c>
      <c r="J74" s="28">
        <f>SUM(J63:J73)</f>
        <v>3300</v>
      </c>
      <c r="K74" s="8"/>
      <c r="V74" s="5">
        <f>SUM(V63:V73)</f>
        <v>7</v>
      </c>
      <c r="W74" s="5">
        <f>SUM(W63:W73)</f>
        <v>2</v>
      </c>
    </row>
    <row r="75" spans="1:23" s="5" customFormat="1" ht="30" customHeight="1" thickBot="1">
      <c r="A75" s="29"/>
      <c r="B75" s="30"/>
      <c r="C75" s="30"/>
      <c r="D75" s="30"/>
      <c r="E75" s="30"/>
      <c r="F75" s="30"/>
      <c r="G75" s="30"/>
      <c r="H75" s="31"/>
      <c r="I75" s="30"/>
      <c r="J75" s="31"/>
      <c r="K75" s="32"/>
    </row>
  </sheetData>
  <mergeCells count="54">
    <mergeCell ref="B61:J61"/>
    <mergeCell ref="B74:H74"/>
    <mergeCell ref="B38:H38"/>
    <mergeCell ref="B42:J42"/>
    <mergeCell ref="B43:J43"/>
    <mergeCell ref="B44:J44"/>
    <mergeCell ref="B55:H55"/>
    <mergeCell ref="B59:J59"/>
    <mergeCell ref="Q10:Q11"/>
    <mergeCell ref="R10:R11"/>
    <mergeCell ref="M12:M13"/>
    <mergeCell ref="N12:N13"/>
    <mergeCell ref="B60:J60"/>
    <mergeCell ref="B27:J27"/>
    <mergeCell ref="M10:M11"/>
    <mergeCell ref="N10:N11"/>
    <mergeCell ref="O10:O11"/>
    <mergeCell ref="P10:P11"/>
    <mergeCell ref="B21:H21"/>
    <mergeCell ref="B25:J25"/>
    <mergeCell ref="B26:J26"/>
    <mergeCell ref="O12:O13"/>
    <mergeCell ref="P12:P13"/>
    <mergeCell ref="Q12:Q13"/>
    <mergeCell ref="P2:P3"/>
    <mergeCell ref="Q2:Q3"/>
    <mergeCell ref="R8:R9"/>
    <mergeCell ref="M6:M7"/>
    <mergeCell ref="N6:N7"/>
    <mergeCell ref="O6:O7"/>
    <mergeCell ref="P6:P7"/>
    <mergeCell ref="Q6:Q7"/>
    <mergeCell ref="R6:R7"/>
    <mergeCell ref="M8:M9"/>
    <mergeCell ref="N8:N9"/>
    <mergeCell ref="O8:O9"/>
    <mergeCell ref="P8:P9"/>
    <mergeCell ref="Q8:Q9"/>
    <mergeCell ref="R12:R13"/>
    <mergeCell ref="M14:O16"/>
    <mergeCell ref="P14:R16"/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</mergeCells>
  <hyperlinks>
    <hyperlink ref="B38" r:id="rId1"/>
    <hyperlink ref="B55" r:id="rId2"/>
    <hyperlink ref="B74" r:id="rId3"/>
    <hyperlink ref="M1" location="'MASTER '!A1" display="Back"/>
    <hyperlink ref="M6:M7" location="'SEP 2023'!A30" display="FINNIFTY"/>
    <hyperlink ref="M10:M11" location="'SEP 2023'!A70" display="SENSEX"/>
    <hyperlink ref="M8:M9" location="'SEP 2023'!A50" display="MIDCPNIFTY"/>
    <hyperlink ref="M4:M5" location="'SEP 2023'!A1" display="INDEX OPTION"/>
    <hyperlink ref="B21" r:id="rId4"/>
  </hyperlinks>
  <pageMargins left="0.7" right="0.7" top="0.75" bottom="0.75" header="0.3" footer="0.3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75"/>
  <sheetViews>
    <sheetView workbookViewId="0">
      <selection activeCell="M12" sqref="M12:R13"/>
    </sheetView>
  </sheetViews>
  <sheetFormatPr defaultRowHeight="15"/>
  <cols>
    <col min="1" max="1" width="5.5703125" customWidth="1"/>
    <col min="3" max="3" width="10.7109375" customWidth="1"/>
    <col min="4" max="4" width="10" customWidth="1"/>
    <col min="5" max="5" width="22" customWidth="1"/>
    <col min="6" max="6" width="11.140625" customWidth="1"/>
    <col min="7" max="7" width="10.85546875" customWidth="1"/>
    <col min="8" max="8" width="12.7109375" customWidth="1"/>
    <col min="10" max="10" width="11" customWidth="1"/>
    <col min="11" max="11" width="6.42578125" customWidth="1"/>
    <col min="12" max="12" width="7.7109375" customWidth="1"/>
    <col min="13" max="13" width="14.85546875" customWidth="1"/>
    <col min="14" max="14" width="11.42578125" customWidth="1"/>
    <col min="16" max="16" width="10.28515625" customWidth="1"/>
    <col min="18" max="18" width="13.5703125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45283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23</v>
      </c>
      <c r="C4" s="172"/>
      <c r="D4" s="172"/>
      <c r="E4" s="172"/>
      <c r="F4" s="172"/>
      <c r="G4" s="172"/>
      <c r="H4" s="172"/>
      <c r="I4" s="172"/>
      <c r="J4" s="173"/>
      <c r="K4" s="8"/>
      <c r="M4" s="174" t="s">
        <v>25</v>
      </c>
      <c r="N4" s="176">
        <f>COUNT(C6:C20)</f>
        <v>10</v>
      </c>
      <c r="O4" s="178">
        <f>V21</f>
        <v>10</v>
      </c>
      <c r="P4" s="178">
        <f>W21</f>
        <v>0</v>
      </c>
      <c r="Q4" s="180">
        <f>N4-O4-P4</f>
        <v>0</v>
      </c>
      <c r="R4" s="182">
        <f>O4/N4</f>
        <v>1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21</v>
      </c>
      <c r="J5" s="14" t="s">
        <v>16</v>
      </c>
      <c r="K5" s="8"/>
      <c r="M5" s="175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6">
        <v>1</v>
      </c>
      <c r="C6" s="73">
        <v>45266</v>
      </c>
      <c r="D6" s="17" t="s">
        <v>39</v>
      </c>
      <c r="E6" s="17" t="s">
        <v>182</v>
      </c>
      <c r="F6" s="18">
        <v>20</v>
      </c>
      <c r="G6" s="18">
        <v>45</v>
      </c>
      <c r="H6" s="18">
        <v>25</v>
      </c>
      <c r="I6" s="49">
        <v>30</v>
      </c>
      <c r="J6" s="38">
        <f>H6*I6</f>
        <v>750</v>
      </c>
      <c r="K6" s="8"/>
      <c r="M6" s="189" t="s">
        <v>26</v>
      </c>
      <c r="N6" s="190">
        <f>COUNT(C29:C37)</f>
        <v>4</v>
      </c>
      <c r="O6" s="191">
        <f>V38</f>
        <v>4</v>
      </c>
      <c r="P6" s="191">
        <f>W38</f>
        <v>0</v>
      </c>
      <c r="Q6" s="192">
        <f>N6-O6-P6</f>
        <v>0</v>
      </c>
      <c r="R6" s="188">
        <f>O6/N6</f>
        <v>1</v>
      </c>
      <c r="V6" s="5">
        <f>IF($J6&gt;0,1,0)</f>
        <v>1</v>
      </c>
      <c r="W6" s="5">
        <f>IF($J6&lt;0,1,0)</f>
        <v>0</v>
      </c>
    </row>
    <row r="7" spans="1:23" s="5" customFormat="1">
      <c r="A7" s="7"/>
      <c r="B7" s="22">
        <f>B6+1</f>
        <v>2</v>
      </c>
      <c r="C7" s="74">
        <v>45267</v>
      </c>
      <c r="D7" s="21" t="s">
        <v>39</v>
      </c>
      <c r="E7" s="21" t="s">
        <v>183</v>
      </c>
      <c r="F7" s="19">
        <v>15</v>
      </c>
      <c r="G7" s="19">
        <v>33</v>
      </c>
      <c r="H7" s="19">
        <v>18</v>
      </c>
      <c r="I7" s="20">
        <v>100</v>
      </c>
      <c r="J7" s="39">
        <f>H7*I7</f>
        <v>1800</v>
      </c>
      <c r="K7" s="8"/>
      <c r="M7" s="175"/>
      <c r="N7" s="177"/>
      <c r="O7" s="179"/>
      <c r="P7" s="179"/>
      <c r="Q7" s="181"/>
      <c r="R7" s="183"/>
      <c r="V7" s="5">
        <f t="shared" ref="V7:V20" si="0">IF($J7&gt;0,1,0)</f>
        <v>1</v>
      </c>
      <c r="W7" s="5">
        <f t="shared" ref="W7:W20" si="1">IF($J7&lt;0,1,0)</f>
        <v>0</v>
      </c>
    </row>
    <row r="8" spans="1:23" s="5" customFormat="1">
      <c r="A8" s="7"/>
      <c r="B8" s="22">
        <f t="shared" ref="B8:B20" si="2">B7+1</f>
        <v>3</v>
      </c>
      <c r="C8" s="74">
        <v>45273</v>
      </c>
      <c r="D8" s="21" t="s">
        <v>39</v>
      </c>
      <c r="E8" s="21" t="s">
        <v>188</v>
      </c>
      <c r="F8" s="19">
        <v>20</v>
      </c>
      <c r="G8" s="19">
        <v>33</v>
      </c>
      <c r="H8" s="19">
        <v>13</v>
      </c>
      <c r="I8" s="20">
        <v>30</v>
      </c>
      <c r="J8" s="39">
        <f>H8*I8</f>
        <v>390</v>
      </c>
      <c r="K8" s="8"/>
      <c r="M8" s="189" t="s">
        <v>28</v>
      </c>
      <c r="N8" s="190">
        <f>COUNT(C46:C54)</f>
        <v>4</v>
      </c>
      <c r="O8" s="191">
        <f>V55</f>
        <v>3</v>
      </c>
      <c r="P8" s="191">
        <f>W55</f>
        <v>1</v>
      </c>
      <c r="Q8" s="192">
        <f>N8-O8-P8</f>
        <v>0</v>
      </c>
      <c r="R8" s="188">
        <f>O8/N8</f>
        <v>0.75</v>
      </c>
      <c r="V8" s="5">
        <f>IF($J8&gt;0,1,0)</f>
        <v>1</v>
      </c>
      <c r="W8" s="5">
        <f>IF($J8&lt;0,1,0)</f>
        <v>0</v>
      </c>
    </row>
    <row r="9" spans="1:23" s="5" customFormat="1">
      <c r="A9" s="7"/>
      <c r="B9" s="22">
        <f t="shared" si="2"/>
        <v>4</v>
      </c>
      <c r="C9" s="74">
        <v>45273</v>
      </c>
      <c r="D9" s="21" t="s">
        <v>39</v>
      </c>
      <c r="E9" s="21" t="s">
        <v>189</v>
      </c>
      <c r="F9" s="19">
        <v>35</v>
      </c>
      <c r="G9" s="19">
        <v>106</v>
      </c>
      <c r="H9" s="19">
        <v>71</v>
      </c>
      <c r="I9" s="20">
        <v>30</v>
      </c>
      <c r="J9" s="39">
        <f t="shared" ref="J9:J15" si="3">H9*I9</f>
        <v>2130</v>
      </c>
      <c r="K9" s="8"/>
      <c r="M9" s="175"/>
      <c r="N9" s="177"/>
      <c r="O9" s="179"/>
      <c r="P9" s="179"/>
      <c r="Q9" s="181"/>
      <c r="R9" s="183"/>
      <c r="V9" s="5">
        <f>IF($J9&gt;0,1,0)</f>
        <v>1</v>
      </c>
      <c r="W9" s="5">
        <f>IF($J9&lt;0,1,0)</f>
        <v>0</v>
      </c>
    </row>
    <row r="10" spans="1:23" s="5" customFormat="1">
      <c r="A10" s="7"/>
      <c r="B10" s="22">
        <f t="shared" si="2"/>
        <v>5</v>
      </c>
      <c r="C10" s="74">
        <v>45274</v>
      </c>
      <c r="D10" s="21" t="s">
        <v>39</v>
      </c>
      <c r="E10" s="21" t="s">
        <v>190</v>
      </c>
      <c r="F10" s="19">
        <v>10</v>
      </c>
      <c r="G10" s="19">
        <v>27</v>
      </c>
      <c r="H10" s="19">
        <v>17</v>
      </c>
      <c r="I10" s="20">
        <v>100</v>
      </c>
      <c r="J10" s="39">
        <f t="shared" si="3"/>
        <v>1700</v>
      </c>
      <c r="K10" s="8"/>
      <c r="M10" s="189" t="s">
        <v>27</v>
      </c>
      <c r="N10" s="190">
        <f>COUNT(C63:C73)</f>
        <v>11</v>
      </c>
      <c r="O10" s="191">
        <f>V74</f>
        <v>10</v>
      </c>
      <c r="P10" s="191">
        <f>W74</f>
        <v>1</v>
      </c>
      <c r="Q10" s="192">
        <v>0</v>
      </c>
      <c r="R10" s="188">
        <f>O10/N10</f>
        <v>0.90909090909090906</v>
      </c>
      <c r="V10" s="5">
        <f>IF($J10&gt;0,1,0)</f>
        <v>1</v>
      </c>
      <c r="W10" s="5">
        <f>IF($J10&lt;0,1,0)</f>
        <v>0</v>
      </c>
    </row>
    <row r="11" spans="1:23" s="5" customFormat="1" ht="15.75" thickBot="1">
      <c r="A11" s="7"/>
      <c r="B11" s="22">
        <f t="shared" si="2"/>
        <v>6</v>
      </c>
      <c r="C11" s="74">
        <v>45280</v>
      </c>
      <c r="D11" s="21" t="s">
        <v>39</v>
      </c>
      <c r="E11" s="21" t="s">
        <v>195</v>
      </c>
      <c r="F11" s="19">
        <v>25</v>
      </c>
      <c r="G11" s="19">
        <v>373</v>
      </c>
      <c r="H11" s="19">
        <v>348</v>
      </c>
      <c r="I11" s="20">
        <v>30</v>
      </c>
      <c r="J11" s="39">
        <f t="shared" si="3"/>
        <v>10440</v>
      </c>
      <c r="K11" s="8"/>
      <c r="M11" s="175"/>
      <c r="N11" s="177"/>
      <c r="O11" s="179"/>
      <c r="P11" s="179"/>
      <c r="Q11" s="181"/>
      <c r="R11" s="183"/>
      <c r="V11" s="5">
        <f t="shared" si="0"/>
        <v>1</v>
      </c>
      <c r="W11" s="5">
        <f t="shared" si="1"/>
        <v>0</v>
      </c>
    </row>
    <row r="12" spans="1:23" s="5" customFormat="1" ht="15" customHeight="1">
      <c r="A12" s="7"/>
      <c r="B12" s="22">
        <f t="shared" si="2"/>
        <v>7</v>
      </c>
      <c r="C12" s="74">
        <v>45281</v>
      </c>
      <c r="D12" s="21" t="s">
        <v>39</v>
      </c>
      <c r="E12" s="21" t="s">
        <v>196</v>
      </c>
      <c r="F12" s="19">
        <v>30</v>
      </c>
      <c r="G12" s="19">
        <v>49</v>
      </c>
      <c r="H12" s="19">
        <v>19</v>
      </c>
      <c r="I12" s="20">
        <v>100</v>
      </c>
      <c r="J12" s="39">
        <f t="shared" si="3"/>
        <v>1900</v>
      </c>
      <c r="K12" s="8"/>
      <c r="M12" s="211" t="s">
        <v>72</v>
      </c>
      <c r="N12" s="213">
        <f>SUM(N4:N11)</f>
        <v>29</v>
      </c>
      <c r="O12" s="213">
        <f t="shared" ref="O12:Q12" si="4">SUM(O4:O11)</f>
        <v>27</v>
      </c>
      <c r="P12" s="213">
        <f t="shared" si="4"/>
        <v>2</v>
      </c>
      <c r="Q12" s="213">
        <f t="shared" si="4"/>
        <v>0</v>
      </c>
      <c r="R12" s="182">
        <f>O12/N12</f>
        <v>0.93103448275862066</v>
      </c>
      <c r="V12" s="5">
        <f t="shared" si="0"/>
        <v>1</v>
      </c>
      <c r="W12" s="5">
        <f t="shared" si="1"/>
        <v>0</v>
      </c>
    </row>
    <row r="13" spans="1:23" s="5" customFormat="1" ht="15" customHeight="1" thickBot="1">
      <c r="A13" s="7"/>
      <c r="B13" s="75">
        <f t="shared" si="2"/>
        <v>8</v>
      </c>
      <c r="C13" s="74">
        <v>45287</v>
      </c>
      <c r="D13" s="76" t="s">
        <v>39</v>
      </c>
      <c r="E13" s="76" t="s">
        <v>203</v>
      </c>
      <c r="F13" s="77">
        <v>30</v>
      </c>
      <c r="G13" s="77">
        <v>209</v>
      </c>
      <c r="H13" s="77">
        <v>179</v>
      </c>
      <c r="I13" s="78">
        <v>30</v>
      </c>
      <c r="J13" s="39">
        <f>H13*I13</f>
        <v>5370</v>
      </c>
      <c r="K13" s="8"/>
      <c r="M13" s="212"/>
      <c r="N13" s="214"/>
      <c r="O13" s="214"/>
      <c r="P13" s="214"/>
      <c r="Q13" s="214"/>
      <c r="R13" s="215"/>
      <c r="V13" s="5">
        <f t="shared" si="0"/>
        <v>1</v>
      </c>
      <c r="W13" s="5">
        <f t="shared" si="1"/>
        <v>0</v>
      </c>
    </row>
    <row r="14" spans="1:23" s="5" customFormat="1" ht="15" customHeight="1">
      <c r="A14" s="7"/>
      <c r="B14" s="75">
        <f t="shared" si="2"/>
        <v>9</v>
      </c>
      <c r="C14" s="74">
        <v>45288</v>
      </c>
      <c r="D14" s="76" t="s">
        <v>39</v>
      </c>
      <c r="E14" s="76" t="s">
        <v>204</v>
      </c>
      <c r="F14" s="77">
        <v>30</v>
      </c>
      <c r="G14" s="77">
        <v>57</v>
      </c>
      <c r="H14" s="77">
        <v>27</v>
      </c>
      <c r="I14" s="78">
        <v>30</v>
      </c>
      <c r="J14" s="79">
        <f t="shared" si="3"/>
        <v>810</v>
      </c>
      <c r="K14" s="8"/>
      <c r="M14" s="193" t="s">
        <v>18</v>
      </c>
      <c r="N14" s="194"/>
      <c r="O14" s="195"/>
      <c r="P14" s="202">
        <f>R12</f>
        <v>0.93103448275862066</v>
      </c>
      <c r="Q14" s="203"/>
      <c r="R14" s="204"/>
      <c r="V14" s="5">
        <f t="shared" si="0"/>
        <v>1</v>
      </c>
      <c r="W14" s="5">
        <f t="shared" si="1"/>
        <v>0</v>
      </c>
    </row>
    <row r="15" spans="1:23" s="5" customFormat="1" ht="15" customHeight="1">
      <c r="A15" s="7"/>
      <c r="B15" s="22">
        <f t="shared" si="2"/>
        <v>10</v>
      </c>
      <c r="C15" s="74">
        <v>45288</v>
      </c>
      <c r="D15" s="76" t="s">
        <v>39</v>
      </c>
      <c r="E15" s="76" t="s">
        <v>205</v>
      </c>
      <c r="F15" s="77">
        <v>10</v>
      </c>
      <c r="G15" s="77">
        <v>30</v>
      </c>
      <c r="H15" s="77">
        <v>20</v>
      </c>
      <c r="I15" s="78">
        <v>100</v>
      </c>
      <c r="J15" s="79">
        <f t="shared" si="3"/>
        <v>2000</v>
      </c>
      <c r="K15" s="8"/>
      <c r="M15" s="196"/>
      <c r="N15" s="197"/>
      <c r="O15" s="198"/>
      <c r="P15" s="205"/>
      <c r="Q15" s="206"/>
      <c r="R15" s="207"/>
      <c r="V15" s="5">
        <f t="shared" si="0"/>
        <v>1</v>
      </c>
      <c r="W15" s="5">
        <f t="shared" si="1"/>
        <v>0</v>
      </c>
    </row>
    <row r="16" spans="1:23" s="5" customFormat="1" ht="15.75" customHeight="1" thickBot="1">
      <c r="A16" s="7"/>
      <c r="B16" s="22">
        <f t="shared" si="2"/>
        <v>11</v>
      </c>
      <c r="C16" s="74"/>
      <c r="D16" s="21"/>
      <c r="E16" s="21"/>
      <c r="F16" s="19"/>
      <c r="G16" s="19"/>
      <c r="H16" s="19"/>
      <c r="I16" s="20"/>
      <c r="J16" s="39"/>
      <c r="K16" s="8"/>
      <c r="M16" s="199"/>
      <c r="N16" s="200"/>
      <c r="O16" s="201"/>
      <c r="P16" s="208"/>
      <c r="Q16" s="209"/>
      <c r="R16" s="210"/>
      <c r="V16" s="5">
        <f t="shared" si="0"/>
        <v>0</v>
      </c>
      <c r="W16" s="5">
        <f t="shared" si="1"/>
        <v>0</v>
      </c>
    </row>
    <row r="17" spans="1:23" s="5" customFormat="1" ht="15" customHeight="1">
      <c r="A17" s="7"/>
      <c r="B17" s="22">
        <f t="shared" si="2"/>
        <v>12</v>
      </c>
      <c r="C17" s="74"/>
      <c r="D17" s="21"/>
      <c r="E17" s="21"/>
      <c r="F17" s="19"/>
      <c r="G17" s="19"/>
      <c r="H17" s="19"/>
      <c r="I17" s="20"/>
      <c r="J17" s="39"/>
      <c r="K17" s="8"/>
      <c r="M17" s="5" t="s">
        <v>17</v>
      </c>
      <c r="V17" s="5">
        <f t="shared" si="0"/>
        <v>0</v>
      </c>
      <c r="W17" s="5">
        <f t="shared" si="1"/>
        <v>0</v>
      </c>
    </row>
    <row r="18" spans="1:23" s="5" customFormat="1">
      <c r="A18" s="7"/>
      <c r="B18" s="22">
        <f t="shared" si="2"/>
        <v>13</v>
      </c>
      <c r="C18" s="74"/>
      <c r="D18" s="21"/>
      <c r="E18" s="21"/>
      <c r="F18" s="19"/>
      <c r="G18" s="19"/>
      <c r="H18" s="19"/>
      <c r="I18" s="20"/>
      <c r="J18" s="39"/>
      <c r="K18" s="8"/>
      <c r="M18" s="5" t="s">
        <v>17</v>
      </c>
      <c r="V18" s="5">
        <f t="shared" si="0"/>
        <v>0</v>
      </c>
      <c r="W18" s="5">
        <f t="shared" si="1"/>
        <v>0</v>
      </c>
    </row>
    <row r="19" spans="1:23" s="5" customFormat="1">
      <c r="A19" s="7"/>
      <c r="B19" s="22">
        <f t="shared" si="2"/>
        <v>14</v>
      </c>
      <c r="C19" s="74"/>
      <c r="D19" s="21"/>
      <c r="E19" s="21"/>
      <c r="F19" s="19"/>
      <c r="G19" s="19"/>
      <c r="H19" s="19"/>
      <c r="I19" s="20"/>
      <c r="J19" s="39"/>
      <c r="K19" s="8"/>
      <c r="V19" s="5">
        <f t="shared" si="0"/>
        <v>0</v>
      </c>
      <c r="W19" s="5">
        <f t="shared" si="1"/>
        <v>0</v>
      </c>
    </row>
    <row r="20" spans="1:23" s="5" customFormat="1" ht="15.75" thickBot="1">
      <c r="A20" s="7"/>
      <c r="B20" s="24">
        <f t="shared" si="2"/>
        <v>15</v>
      </c>
      <c r="C20" s="74"/>
      <c r="D20" s="25"/>
      <c r="E20" s="25"/>
      <c r="F20" s="50"/>
      <c r="G20" s="50"/>
      <c r="H20" s="50"/>
      <c r="I20" s="26"/>
      <c r="J20" s="40"/>
      <c r="K20" s="8"/>
      <c r="V20" s="5">
        <f t="shared" si="0"/>
        <v>0</v>
      </c>
      <c r="W20" s="5">
        <f t="shared" si="1"/>
        <v>0</v>
      </c>
    </row>
    <row r="21" spans="1:23" s="5" customFormat="1" ht="24" thickBot="1">
      <c r="A21" s="7"/>
      <c r="B21" s="216" t="s">
        <v>19</v>
      </c>
      <c r="C21" s="217"/>
      <c r="D21" s="217"/>
      <c r="E21" s="217"/>
      <c r="F21" s="217"/>
      <c r="G21" s="217"/>
      <c r="H21" s="218"/>
      <c r="I21" s="27" t="s">
        <v>20</v>
      </c>
      <c r="J21" s="28">
        <f>SUM(J6:J20)</f>
        <v>27290</v>
      </c>
      <c r="K21" s="8"/>
      <c r="V21" s="5">
        <f>SUM(V6:V20)</f>
        <v>10</v>
      </c>
      <c r="W21" s="5">
        <f>SUM(W6:W20)</f>
        <v>0</v>
      </c>
    </row>
    <row r="22" spans="1:23" s="5" customFormat="1" ht="30" customHeight="1" thickBot="1">
      <c r="A22" s="29"/>
      <c r="B22" s="30"/>
      <c r="C22" s="30"/>
      <c r="D22" s="30"/>
      <c r="E22" s="30"/>
      <c r="F22" s="30"/>
      <c r="G22" s="30"/>
      <c r="H22" s="31"/>
      <c r="I22" s="30"/>
      <c r="J22" s="31"/>
      <c r="K22" s="32"/>
      <c r="M22" s="5" t="s">
        <v>17</v>
      </c>
    </row>
    <row r="23" spans="1:23" s="5" customFormat="1" ht="15.75" thickBot="1">
      <c r="A23" s="15"/>
      <c r="B23" s="15"/>
      <c r="C23" s="15"/>
      <c r="D23" s="15"/>
      <c r="E23" s="15"/>
      <c r="F23" s="15"/>
      <c r="G23" s="15"/>
      <c r="H23" s="33"/>
      <c r="I23" s="15"/>
      <c r="J23" s="33"/>
      <c r="K23" s="15"/>
    </row>
    <row r="24" spans="1:23" s="5" customFormat="1" ht="30" customHeight="1" thickBot="1">
      <c r="A24" s="1"/>
      <c r="B24" s="2"/>
      <c r="C24" s="2"/>
      <c r="D24" s="2"/>
      <c r="E24" s="2"/>
      <c r="F24" s="2"/>
      <c r="G24" s="2"/>
      <c r="H24" s="3"/>
      <c r="I24" s="2"/>
      <c r="J24" s="3"/>
      <c r="K24" s="4"/>
    </row>
    <row r="25" spans="1:23" s="5" customFormat="1" ht="27" thickBot="1">
      <c r="A25" s="7" t="s">
        <v>1</v>
      </c>
      <c r="B25" s="155" t="s">
        <v>2</v>
      </c>
      <c r="C25" s="156"/>
      <c r="D25" s="156"/>
      <c r="E25" s="156"/>
      <c r="F25" s="156"/>
      <c r="G25" s="156"/>
      <c r="H25" s="156"/>
      <c r="I25" s="156"/>
      <c r="J25" s="157"/>
      <c r="K25" s="8"/>
      <c r="O25" s="34"/>
      <c r="P25" s="34"/>
      <c r="Q25" s="34"/>
      <c r="R25" s="34"/>
    </row>
    <row r="26" spans="1:23" s="5" customFormat="1" ht="16.5" thickBot="1">
      <c r="A26" s="7"/>
      <c r="B26" s="168">
        <v>45283</v>
      </c>
      <c r="C26" s="169"/>
      <c r="D26" s="169"/>
      <c r="E26" s="169"/>
      <c r="F26" s="169"/>
      <c r="G26" s="169"/>
      <c r="H26" s="169"/>
      <c r="I26" s="169"/>
      <c r="J26" s="170"/>
      <c r="K26" s="8"/>
    </row>
    <row r="27" spans="1:23" s="5" customFormat="1" ht="16.5" thickBot="1">
      <c r="A27" s="7"/>
      <c r="B27" s="171" t="s">
        <v>177</v>
      </c>
      <c r="C27" s="172"/>
      <c r="D27" s="172"/>
      <c r="E27" s="172"/>
      <c r="F27" s="172"/>
      <c r="G27" s="172"/>
      <c r="H27" s="172"/>
      <c r="I27" s="172"/>
      <c r="J27" s="173"/>
      <c r="K27" s="8"/>
    </row>
    <row r="28" spans="1:23" s="34" customFormat="1" ht="15.75" thickBot="1">
      <c r="A28" s="35"/>
      <c r="B28" s="9" t="s">
        <v>9</v>
      </c>
      <c r="C28" s="10" t="s">
        <v>10</v>
      </c>
      <c r="D28" s="11" t="s">
        <v>11</v>
      </c>
      <c r="E28" s="11" t="s">
        <v>12</v>
      </c>
      <c r="F28" s="12" t="s">
        <v>155</v>
      </c>
      <c r="G28" s="12" t="s">
        <v>156</v>
      </c>
      <c r="H28" s="36" t="s">
        <v>157</v>
      </c>
      <c r="I28" s="12" t="s">
        <v>21</v>
      </c>
      <c r="J28" s="14" t="s">
        <v>16</v>
      </c>
      <c r="K28" s="37"/>
      <c r="M28" s="5"/>
      <c r="N28" s="5"/>
      <c r="O28" s="5"/>
      <c r="P28" s="5"/>
      <c r="Q28" s="5"/>
      <c r="R28" s="5"/>
      <c r="V28" s="15" t="s">
        <v>5</v>
      </c>
      <c r="W28" s="15" t="s">
        <v>6</v>
      </c>
    </row>
    <row r="29" spans="1:23" s="5" customFormat="1">
      <c r="A29" s="7"/>
      <c r="B29" s="16">
        <v>1</v>
      </c>
      <c r="C29" s="73">
        <v>45265</v>
      </c>
      <c r="D29" s="17" t="s">
        <v>39</v>
      </c>
      <c r="E29" s="17" t="s">
        <v>181</v>
      </c>
      <c r="F29" s="18">
        <v>25</v>
      </c>
      <c r="G29" s="18">
        <v>45</v>
      </c>
      <c r="H29" s="18">
        <v>20</v>
      </c>
      <c r="I29" s="49">
        <v>80</v>
      </c>
      <c r="J29" s="38">
        <f>H29*I29</f>
        <v>1600</v>
      </c>
      <c r="K29" s="8"/>
      <c r="V29" s="5">
        <f>IF($J29&gt;0,1,0)</f>
        <v>1</v>
      </c>
      <c r="W29" s="5">
        <f>IF($J29&lt;0,1,0)</f>
        <v>0</v>
      </c>
    </row>
    <row r="30" spans="1:23" s="5" customFormat="1">
      <c r="A30" s="7"/>
      <c r="B30" s="22">
        <f>B29+1</f>
        <v>2</v>
      </c>
      <c r="C30" s="74">
        <v>45272</v>
      </c>
      <c r="D30" s="21" t="s">
        <v>39</v>
      </c>
      <c r="E30" s="21" t="s">
        <v>192</v>
      </c>
      <c r="F30" s="19">
        <v>10</v>
      </c>
      <c r="G30" s="19">
        <v>44</v>
      </c>
      <c r="H30" s="19">
        <v>34</v>
      </c>
      <c r="I30" s="20">
        <v>80</v>
      </c>
      <c r="J30" s="39">
        <f>H30*I30</f>
        <v>2720</v>
      </c>
      <c r="K30" s="8"/>
      <c r="O30" s="5" t="s">
        <v>17</v>
      </c>
      <c r="V30" s="5">
        <f t="shared" ref="V30:V37" si="5">IF($J30&gt;0,1,0)</f>
        <v>1</v>
      </c>
      <c r="W30" s="5">
        <f t="shared" ref="W30:W37" si="6">IF($J30&lt;0,1,0)</f>
        <v>0</v>
      </c>
    </row>
    <row r="31" spans="1:23" s="5" customFormat="1">
      <c r="A31" s="7"/>
      <c r="B31" s="22">
        <f t="shared" ref="B31:B37" si="7">B30+1</f>
        <v>3</v>
      </c>
      <c r="C31" s="74">
        <v>45279</v>
      </c>
      <c r="D31" s="21" t="s">
        <v>39</v>
      </c>
      <c r="E31" s="21" t="s">
        <v>194</v>
      </c>
      <c r="F31" s="19">
        <v>15</v>
      </c>
      <c r="G31" s="19">
        <v>33</v>
      </c>
      <c r="H31" s="19">
        <v>18</v>
      </c>
      <c r="I31" s="20">
        <v>80</v>
      </c>
      <c r="J31" s="39">
        <f>H31*I31</f>
        <v>1440</v>
      </c>
      <c r="K31" s="8"/>
      <c r="V31" s="5">
        <f t="shared" si="5"/>
        <v>1</v>
      </c>
      <c r="W31" s="5">
        <f t="shared" si="6"/>
        <v>0</v>
      </c>
    </row>
    <row r="32" spans="1:23" s="5" customFormat="1">
      <c r="A32" s="7"/>
      <c r="B32" s="22">
        <f t="shared" si="7"/>
        <v>4</v>
      </c>
      <c r="C32" s="74">
        <v>45286</v>
      </c>
      <c r="D32" s="21" t="s">
        <v>39</v>
      </c>
      <c r="E32" s="21" t="s">
        <v>202</v>
      </c>
      <c r="F32" s="19">
        <v>20</v>
      </c>
      <c r="G32" s="19">
        <v>64</v>
      </c>
      <c r="H32" s="19">
        <v>44</v>
      </c>
      <c r="I32" s="20">
        <v>80</v>
      </c>
      <c r="J32" s="39">
        <f>I32*H32</f>
        <v>3520</v>
      </c>
      <c r="K32" s="8"/>
      <c r="L32" s="5" t="s">
        <v>17</v>
      </c>
      <c r="V32" s="5">
        <f t="shared" si="5"/>
        <v>1</v>
      </c>
      <c r="W32" s="5">
        <f t="shared" si="6"/>
        <v>0</v>
      </c>
    </row>
    <row r="33" spans="1:23" s="5" customFormat="1">
      <c r="A33" s="7"/>
      <c r="B33" s="22">
        <f t="shared" si="7"/>
        <v>5</v>
      </c>
      <c r="C33" s="74"/>
      <c r="D33" s="21"/>
      <c r="E33" s="21"/>
      <c r="F33" s="19"/>
      <c r="G33" s="19"/>
      <c r="H33" s="19"/>
      <c r="I33" s="20"/>
      <c r="J33" s="39"/>
      <c r="K33" s="8"/>
      <c r="V33" s="5">
        <f t="shared" si="5"/>
        <v>0</v>
      </c>
      <c r="W33" s="5">
        <f t="shared" si="6"/>
        <v>0</v>
      </c>
    </row>
    <row r="34" spans="1:23" s="5" customFormat="1">
      <c r="A34" s="7"/>
      <c r="B34" s="22">
        <f t="shared" si="7"/>
        <v>6</v>
      </c>
      <c r="C34" s="74"/>
      <c r="D34" s="21"/>
      <c r="E34" s="21"/>
      <c r="F34" s="19"/>
      <c r="G34" s="19"/>
      <c r="H34" s="19"/>
      <c r="I34" s="20"/>
      <c r="J34" s="39"/>
      <c r="K34" s="8"/>
      <c r="V34" s="5">
        <f t="shared" si="5"/>
        <v>0</v>
      </c>
      <c r="W34" s="5">
        <f t="shared" si="6"/>
        <v>0</v>
      </c>
    </row>
    <row r="35" spans="1:23" s="5" customFormat="1">
      <c r="A35" s="7"/>
      <c r="B35" s="22">
        <f t="shared" si="7"/>
        <v>7</v>
      </c>
      <c r="C35" s="74"/>
      <c r="D35" s="21"/>
      <c r="E35" s="21"/>
      <c r="F35" s="19"/>
      <c r="G35" s="19"/>
      <c r="H35" s="19"/>
      <c r="I35" s="20"/>
      <c r="J35" s="39"/>
      <c r="K35" s="8"/>
      <c r="V35" s="5">
        <f t="shared" si="5"/>
        <v>0</v>
      </c>
      <c r="W35" s="5">
        <f t="shared" si="6"/>
        <v>0</v>
      </c>
    </row>
    <row r="36" spans="1:23" s="5" customFormat="1">
      <c r="A36" s="7"/>
      <c r="B36" s="22">
        <f t="shared" si="7"/>
        <v>8</v>
      </c>
      <c r="C36" s="74"/>
      <c r="D36" s="21"/>
      <c r="E36" s="21"/>
      <c r="F36" s="19"/>
      <c r="G36" s="19"/>
      <c r="H36" s="19"/>
      <c r="I36" s="20"/>
      <c r="J36" s="39"/>
      <c r="K36" s="8"/>
      <c r="V36" s="5">
        <f t="shared" si="5"/>
        <v>0</v>
      </c>
      <c r="W36" s="5">
        <f t="shared" si="6"/>
        <v>0</v>
      </c>
    </row>
    <row r="37" spans="1:23" s="5" customFormat="1">
      <c r="A37" s="7"/>
      <c r="B37" s="22">
        <f t="shared" si="7"/>
        <v>9</v>
      </c>
      <c r="C37" s="74"/>
      <c r="D37" s="21"/>
      <c r="E37" s="21"/>
      <c r="F37" s="19"/>
      <c r="G37" s="19"/>
      <c r="H37" s="19"/>
      <c r="I37" s="20"/>
      <c r="J37" s="39"/>
      <c r="K37" s="8"/>
      <c r="V37" s="5">
        <f t="shared" si="5"/>
        <v>0</v>
      </c>
      <c r="W37" s="5">
        <f t="shared" si="6"/>
        <v>0</v>
      </c>
    </row>
    <row r="38" spans="1:23" s="5" customFormat="1" ht="24" thickBot="1">
      <c r="A38" s="7"/>
      <c r="B38" s="216" t="s">
        <v>19</v>
      </c>
      <c r="C38" s="217"/>
      <c r="D38" s="217"/>
      <c r="E38" s="217"/>
      <c r="F38" s="217"/>
      <c r="G38" s="217"/>
      <c r="H38" s="218"/>
      <c r="I38" s="27" t="s">
        <v>20</v>
      </c>
      <c r="J38" s="28">
        <f>SUM(J29:J37)</f>
        <v>9280</v>
      </c>
      <c r="K38" s="8"/>
      <c r="V38" s="5">
        <f>SUM(V29:V37)</f>
        <v>4</v>
      </c>
      <c r="W38" s="5">
        <f>SUM(W29:W37)</f>
        <v>0</v>
      </c>
    </row>
    <row r="39" spans="1:23" s="5" customFormat="1" ht="30" customHeight="1" thickBot="1">
      <c r="A39" s="29"/>
      <c r="B39" s="30"/>
      <c r="C39" s="30"/>
      <c r="D39" s="30"/>
      <c r="E39" s="30"/>
      <c r="F39" s="30"/>
      <c r="G39" s="30"/>
      <c r="H39" s="31"/>
      <c r="I39" s="30"/>
      <c r="J39" s="31"/>
      <c r="K39" s="32"/>
    </row>
    <row r="40" spans="1:23" s="5" customFormat="1" ht="15.75" thickBot="1">
      <c r="A40" s="15"/>
      <c r="B40" s="15"/>
      <c r="C40" s="15"/>
      <c r="D40" s="15"/>
      <c r="E40" s="15"/>
      <c r="F40" s="15"/>
      <c r="G40" s="15"/>
      <c r="H40" s="33"/>
      <c r="I40" s="15"/>
      <c r="J40" s="33"/>
      <c r="K40" s="15"/>
    </row>
    <row r="41" spans="1:23" s="5" customFormat="1" ht="30" customHeight="1" thickBot="1">
      <c r="A41" s="1"/>
      <c r="B41" s="2"/>
      <c r="C41" s="2"/>
      <c r="D41" s="2"/>
      <c r="E41" s="2"/>
      <c r="F41" s="2"/>
      <c r="G41" s="2"/>
      <c r="H41" s="3"/>
      <c r="I41" s="2"/>
      <c r="J41" s="3"/>
      <c r="K41" s="4"/>
    </row>
    <row r="42" spans="1:23" s="5" customFormat="1" ht="27" thickBot="1">
      <c r="A42" s="7" t="s">
        <v>1</v>
      </c>
      <c r="B42" s="155" t="s">
        <v>2</v>
      </c>
      <c r="C42" s="156"/>
      <c r="D42" s="156"/>
      <c r="E42" s="156"/>
      <c r="F42" s="156"/>
      <c r="G42" s="156"/>
      <c r="H42" s="156"/>
      <c r="I42" s="156"/>
      <c r="J42" s="157"/>
      <c r="K42" s="8"/>
    </row>
    <row r="43" spans="1:23" s="5" customFormat="1" ht="16.5" thickBot="1">
      <c r="A43" s="7"/>
      <c r="B43" s="168">
        <v>45283</v>
      </c>
      <c r="C43" s="169"/>
      <c r="D43" s="169"/>
      <c r="E43" s="169"/>
      <c r="F43" s="169"/>
      <c r="G43" s="169"/>
      <c r="H43" s="169"/>
      <c r="I43" s="169"/>
      <c r="J43" s="170"/>
      <c r="K43" s="8"/>
    </row>
    <row r="44" spans="1:23" s="5" customFormat="1" ht="16.5" thickBot="1">
      <c r="A44" s="7"/>
      <c r="B44" s="171" t="s">
        <v>52</v>
      </c>
      <c r="C44" s="172"/>
      <c r="D44" s="172"/>
      <c r="E44" s="172"/>
      <c r="F44" s="172"/>
      <c r="G44" s="172"/>
      <c r="H44" s="172"/>
      <c r="I44" s="172"/>
      <c r="J44" s="173"/>
      <c r="K44" s="8"/>
    </row>
    <row r="45" spans="1:23" s="5" customFormat="1" ht="15.75" thickBot="1">
      <c r="A45" s="35"/>
      <c r="B45" s="41" t="s">
        <v>9</v>
      </c>
      <c r="C45" s="42" t="s">
        <v>10</v>
      </c>
      <c r="D45" s="43" t="s">
        <v>11</v>
      </c>
      <c r="E45" s="43" t="s">
        <v>12</v>
      </c>
      <c r="F45" s="44" t="s">
        <v>155</v>
      </c>
      <c r="G45" s="44" t="s">
        <v>156</v>
      </c>
      <c r="H45" s="45" t="s">
        <v>157</v>
      </c>
      <c r="I45" s="44" t="s">
        <v>21</v>
      </c>
      <c r="J45" s="46" t="s">
        <v>16</v>
      </c>
      <c r="K45" s="37"/>
      <c r="L45" s="34"/>
      <c r="V45" s="15" t="s">
        <v>5</v>
      </c>
      <c r="W45" s="15" t="s">
        <v>6</v>
      </c>
    </row>
    <row r="46" spans="1:23" s="5" customFormat="1">
      <c r="A46" s="7"/>
      <c r="B46" s="47">
        <v>1</v>
      </c>
      <c r="C46" s="74">
        <v>45264</v>
      </c>
      <c r="D46" s="17" t="s">
        <v>39</v>
      </c>
      <c r="E46" s="17" t="s">
        <v>180</v>
      </c>
      <c r="F46" s="18">
        <v>20</v>
      </c>
      <c r="G46" s="18">
        <v>35</v>
      </c>
      <c r="H46" s="18">
        <v>15</v>
      </c>
      <c r="I46" s="49">
        <v>75</v>
      </c>
      <c r="J46" s="38">
        <f>H46*I46</f>
        <v>1125</v>
      </c>
      <c r="K46" s="8"/>
      <c r="V46" s="5">
        <f>IF($J46&gt;0,1,0)</f>
        <v>1</v>
      </c>
      <c r="W46" s="5">
        <f>IF($J46&lt;0,1,0)</f>
        <v>0</v>
      </c>
    </row>
    <row r="47" spans="1:23" s="5" customFormat="1">
      <c r="A47" s="7"/>
      <c r="B47" s="22">
        <f>B46+1</f>
        <v>2</v>
      </c>
      <c r="C47" s="74">
        <v>45271</v>
      </c>
      <c r="D47" s="21" t="s">
        <v>39</v>
      </c>
      <c r="E47" s="21" t="s">
        <v>187</v>
      </c>
      <c r="F47" s="19">
        <v>5</v>
      </c>
      <c r="G47" s="19">
        <v>35</v>
      </c>
      <c r="H47" s="19">
        <v>30</v>
      </c>
      <c r="I47" s="20">
        <v>75</v>
      </c>
      <c r="J47" s="39">
        <f>H47*I47</f>
        <v>2250</v>
      </c>
      <c r="K47" s="8"/>
      <c r="V47" s="5">
        <f t="shared" ref="V47:V54" si="8">IF($J47&gt;0,1,0)</f>
        <v>1</v>
      </c>
      <c r="W47" s="5">
        <f t="shared" ref="W47:W54" si="9">IF($J47&lt;0,1,0)</f>
        <v>0</v>
      </c>
    </row>
    <row r="48" spans="1:23" s="5" customFormat="1">
      <c r="A48" s="7"/>
      <c r="B48" s="22">
        <f t="shared" ref="B48:B54" si="10">B47+1</f>
        <v>3</v>
      </c>
      <c r="C48" s="74">
        <v>45278</v>
      </c>
      <c r="D48" s="21" t="s">
        <v>39</v>
      </c>
      <c r="E48" s="21" t="s">
        <v>200</v>
      </c>
      <c r="F48" s="19">
        <v>10</v>
      </c>
      <c r="G48" s="19">
        <v>47</v>
      </c>
      <c r="H48" s="19">
        <v>37</v>
      </c>
      <c r="I48" s="20">
        <v>75</v>
      </c>
      <c r="J48" s="39">
        <f>H48*I48</f>
        <v>2775</v>
      </c>
      <c r="K48" s="8"/>
      <c r="V48" s="5">
        <f t="shared" si="8"/>
        <v>1</v>
      </c>
      <c r="W48" s="5">
        <f t="shared" si="9"/>
        <v>0</v>
      </c>
    </row>
    <row r="49" spans="1:23" s="5" customFormat="1">
      <c r="A49" s="7"/>
      <c r="B49" s="22">
        <f t="shared" si="10"/>
        <v>4</v>
      </c>
      <c r="C49" s="74">
        <v>45282</v>
      </c>
      <c r="D49" s="21" t="s">
        <v>39</v>
      </c>
      <c r="E49" s="21" t="s">
        <v>201</v>
      </c>
      <c r="F49" s="20">
        <v>10</v>
      </c>
      <c r="G49" s="20">
        <v>9</v>
      </c>
      <c r="H49" s="21">
        <v>-1</v>
      </c>
      <c r="I49" s="20">
        <v>75</v>
      </c>
      <c r="J49" s="39">
        <f>I49*H49</f>
        <v>-75</v>
      </c>
      <c r="K49" s="8"/>
      <c r="V49" s="5">
        <f t="shared" si="8"/>
        <v>0</v>
      </c>
      <c r="W49" s="5">
        <f t="shared" si="9"/>
        <v>1</v>
      </c>
    </row>
    <row r="50" spans="1:23" s="5" customFormat="1">
      <c r="A50" s="7"/>
      <c r="B50" s="22">
        <f t="shared" si="10"/>
        <v>5</v>
      </c>
      <c r="C50" s="74"/>
      <c r="D50" s="21"/>
      <c r="E50" s="21"/>
      <c r="F50" s="20"/>
      <c r="G50" s="20"/>
      <c r="H50" s="21"/>
      <c r="I50" s="20"/>
      <c r="J50" s="39"/>
      <c r="K50" s="8"/>
      <c r="V50" s="5">
        <f t="shared" si="8"/>
        <v>0</v>
      </c>
      <c r="W50" s="5">
        <f t="shared" si="9"/>
        <v>0</v>
      </c>
    </row>
    <row r="51" spans="1:23" s="5" customFormat="1">
      <c r="A51" s="7"/>
      <c r="B51" s="22">
        <f t="shared" si="10"/>
        <v>6</v>
      </c>
      <c r="C51" s="74"/>
      <c r="D51" s="21"/>
      <c r="E51" s="21"/>
      <c r="F51" s="20"/>
      <c r="G51" s="20"/>
      <c r="H51" s="21"/>
      <c r="I51" s="20"/>
      <c r="J51" s="39"/>
      <c r="K51" s="8"/>
      <c r="V51" s="5">
        <f t="shared" si="8"/>
        <v>0</v>
      </c>
      <c r="W51" s="5">
        <f t="shared" si="9"/>
        <v>0</v>
      </c>
    </row>
    <row r="52" spans="1:23" s="5" customFormat="1">
      <c r="A52" s="7"/>
      <c r="B52" s="22">
        <f t="shared" si="10"/>
        <v>7</v>
      </c>
      <c r="C52" s="74"/>
      <c r="D52" s="21"/>
      <c r="E52" s="21"/>
      <c r="F52" s="20"/>
      <c r="G52" s="20"/>
      <c r="H52" s="21"/>
      <c r="I52" s="20"/>
      <c r="J52" s="39"/>
      <c r="K52" s="8"/>
      <c r="V52" s="5">
        <f t="shared" si="8"/>
        <v>0</v>
      </c>
      <c r="W52" s="5">
        <f t="shared" si="9"/>
        <v>0</v>
      </c>
    </row>
    <row r="53" spans="1:23" s="5" customFormat="1">
      <c r="A53" s="7"/>
      <c r="B53" s="22">
        <f t="shared" si="10"/>
        <v>8</v>
      </c>
      <c r="C53" s="74"/>
      <c r="D53" s="21"/>
      <c r="E53" s="21"/>
      <c r="F53" s="20"/>
      <c r="G53" s="20"/>
      <c r="H53" s="21"/>
      <c r="I53" s="20"/>
      <c r="J53" s="39"/>
      <c r="K53" s="8"/>
      <c r="V53" s="5">
        <f t="shared" si="8"/>
        <v>0</v>
      </c>
      <c r="W53" s="5">
        <f t="shared" si="9"/>
        <v>0</v>
      </c>
    </row>
    <row r="54" spans="1:23" s="5" customFormat="1" ht="15.75" thickBot="1">
      <c r="A54" s="7"/>
      <c r="B54" s="22">
        <f t="shared" si="10"/>
        <v>9</v>
      </c>
      <c r="C54" s="74"/>
      <c r="D54" s="21"/>
      <c r="E54" s="21"/>
      <c r="F54" s="20"/>
      <c r="G54" s="20"/>
      <c r="H54" s="21"/>
      <c r="I54" s="20"/>
      <c r="J54" s="39"/>
      <c r="K54" s="8"/>
      <c r="V54" s="5">
        <f t="shared" si="8"/>
        <v>0</v>
      </c>
      <c r="W54" s="5">
        <f t="shared" si="9"/>
        <v>0</v>
      </c>
    </row>
    <row r="55" spans="1:23" s="5" customFormat="1" ht="24" thickBot="1">
      <c r="A55" s="7"/>
      <c r="B55" s="127" t="s">
        <v>19</v>
      </c>
      <c r="C55" s="163"/>
      <c r="D55" s="163"/>
      <c r="E55" s="163"/>
      <c r="F55" s="163"/>
      <c r="G55" s="163"/>
      <c r="H55" s="164"/>
      <c r="I55" s="27" t="s">
        <v>20</v>
      </c>
      <c r="J55" s="28">
        <f>SUM(J46:J54)</f>
        <v>6075</v>
      </c>
      <c r="K55" s="8"/>
      <c r="V55" s="5">
        <f>SUM(V46:V54)</f>
        <v>3</v>
      </c>
      <c r="W55" s="5">
        <f>SUM(W46:W54)</f>
        <v>1</v>
      </c>
    </row>
    <row r="56" spans="1:23" s="5" customFormat="1" ht="30" customHeight="1" thickBot="1">
      <c r="A56" s="29"/>
      <c r="B56" s="30"/>
      <c r="C56" s="30"/>
      <c r="D56" s="30"/>
      <c r="E56" s="30"/>
      <c r="F56" s="30"/>
      <c r="G56" s="30"/>
      <c r="H56" s="31"/>
      <c r="I56" s="30"/>
      <c r="J56" s="31"/>
      <c r="K56" s="32"/>
    </row>
    <row r="57" spans="1:23" s="5" customFormat="1" ht="15.75" thickBot="1">
      <c r="A57" s="15"/>
      <c r="B57" s="15"/>
      <c r="C57" s="15"/>
      <c r="D57" s="15"/>
      <c r="E57" s="15"/>
      <c r="F57" s="15"/>
      <c r="G57" s="15"/>
      <c r="H57" s="33"/>
      <c r="I57" s="15"/>
      <c r="J57" s="33"/>
      <c r="K57" s="15"/>
    </row>
    <row r="58" spans="1:23" s="5" customFormat="1" ht="30" customHeight="1" thickBot="1">
      <c r="A58" s="1"/>
      <c r="B58" s="2"/>
      <c r="C58" s="2"/>
      <c r="D58" s="2"/>
      <c r="E58" s="2"/>
      <c r="F58" s="2"/>
      <c r="G58" s="2"/>
      <c r="H58" s="3"/>
      <c r="I58" s="2"/>
      <c r="J58" s="3"/>
      <c r="K58" s="4"/>
    </row>
    <row r="59" spans="1:23" s="5" customFormat="1" ht="27" thickBot="1">
      <c r="A59" s="7" t="s">
        <v>1</v>
      </c>
      <c r="B59" s="155" t="s">
        <v>2</v>
      </c>
      <c r="C59" s="156"/>
      <c r="D59" s="156"/>
      <c r="E59" s="156"/>
      <c r="F59" s="156"/>
      <c r="G59" s="156"/>
      <c r="H59" s="156"/>
      <c r="I59" s="156"/>
      <c r="J59" s="157"/>
      <c r="K59" s="8"/>
    </row>
    <row r="60" spans="1:23" s="5" customFormat="1" ht="16.5" thickBot="1">
      <c r="A60" s="7"/>
      <c r="B60" s="168">
        <v>45283</v>
      </c>
      <c r="C60" s="169"/>
      <c r="D60" s="169"/>
      <c r="E60" s="169"/>
      <c r="F60" s="169"/>
      <c r="G60" s="169"/>
      <c r="H60" s="169"/>
      <c r="I60" s="169"/>
      <c r="J60" s="170"/>
      <c r="K60" s="8"/>
    </row>
    <row r="61" spans="1:23" s="5" customFormat="1" ht="15.75">
      <c r="A61" s="7"/>
      <c r="B61" s="219" t="s">
        <v>24</v>
      </c>
      <c r="C61" s="220"/>
      <c r="D61" s="220"/>
      <c r="E61" s="220"/>
      <c r="F61" s="220"/>
      <c r="G61" s="220"/>
      <c r="H61" s="220"/>
      <c r="I61" s="220"/>
      <c r="J61" s="221"/>
      <c r="K61" s="8"/>
    </row>
    <row r="62" spans="1:23" s="5" customFormat="1">
      <c r="A62" s="35"/>
      <c r="B62" s="92" t="s">
        <v>9</v>
      </c>
      <c r="C62" s="93" t="s">
        <v>10</v>
      </c>
      <c r="D62" s="94" t="s">
        <v>11</v>
      </c>
      <c r="E62" s="94" t="s">
        <v>12</v>
      </c>
      <c r="F62" s="92" t="s">
        <v>155</v>
      </c>
      <c r="G62" s="92" t="s">
        <v>156</v>
      </c>
      <c r="H62" s="95" t="s">
        <v>157</v>
      </c>
      <c r="I62" s="92" t="s">
        <v>21</v>
      </c>
      <c r="J62" s="95" t="s">
        <v>16</v>
      </c>
      <c r="K62" s="37"/>
      <c r="L62" s="34"/>
      <c r="V62" s="15" t="s">
        <v>5</v>
      </c>
      <c r="W62" s="15" t="s">
        <v>6</v>
      </c>
    </row>
    <row r="63" spans="1:23" s="5" customFormat="1">
      <c r="A63" s="7"/>
      <c r="B63" s="19">
        <v>1</v>
      </c>
      <c r="C63" s="74">
        <v>45261</v>
      </c>
      <c r="D63" s="21" t="s">
        <v>39</v>
      </c>
      <c r="E63" s="76" t="s">
        <v>178</v>
      </c>
      <c r="F63" s="19">
        <v>30</v>
      </c>
      <c r="G63" s="19">
        <v>70</v>
      </c>
      <c r="H63" s="19">
        <v>40</v>
      </c>
      <c r="I63" s="20">
        <v>20</v>
      </c>
      <c r="J63" s="21">
        <f>H63*I63</f>
        <v>800</v>
      </c>
      <c r="K63" s="8"/>
      <c r="V63" s="5">
        <f>IF($J63&gt;0,1,0)</f>
        <v>1</v>
      </c>
      <c r="W63" s="5">
        <f>IF($J63&lt;0,1,0)</f>
        <v>0</v>
      </c>
    </row>
    <row r="64" spans="1:23" s="5" customFormat="1">
      <c r="A64" s="7"/>
      <c r="B64" s="19">
        <f>B63+1</f>
        <v>2</v>
      </c>
      <c r="C64" s="74">
        <v>45264</v>
      </c>
      <c r="D64" s="21" t="s">
        <v>39</v>
      </c>
      <c r="E64" s="21" t="s">
        <v>179</v>
      </c>
      <c r="F64" s="19">
        <v>20</v>
      </c>
      <c r="G64" s="19">
        <v>609</v>
      </c>
      <c r="H64" s="19">
        <v>589</v>
      </c>
      <c r="I64" s="20">
        <v>30</v>
      </c>
      <c r="J64" s="21">
        <f>H64*I64</f>
        <v>17670</v>
      </c>
      <c r="K64" s="8"/>
      <c r="V64" s="5">
        <f t="shared" ref="V64:V73" si="11">IF($J64&gt;0,1,0)</f>
        <v>1</v>
      </c>
      <c r="W64" s="5">
        <f t="shared" ref="W64:W73" si="12">IF($J64&lt;0,1,0)</f>
        <v>0</v>
      </c>
    </row>
    <row r="65" spans="1:23" s="5" customFormat="1">
      <c r="A65" s="7"/>
      <c r="B65" s="19">
        <f>B64+1</f>
        <v>3</v>
      </c>
      <c r="C65" s="74">
        <v>45268</v>
      </c>
      <c r="D65" s="21" t="s">
        <v>39</v>
      </c>
      <c r="E65" s="21" t="s">
        <v>184</v>
      </c>
      <c r="F65" s="19">
        <v>25</v>
      </c>
      <c r="G65" s="19">
        <v>10</v>
      </c>
      <c r="H65" s="19">
        <v>-15</v>
      </c>
      <c r="I65" s="20">
        <v>20</v>
      </c>
      <c r="J65" s="21">
        <f>H65*I65</f>
        <v>-300</v>
      </c>
      <c r="K65" s="8"/>
      <c r="V65" s="5">
        <f t="shared" si="11"/>
        <v>0</v>
      </c>
      <c r="W65" s="5">
        <f t="shared" si="12"/>
        <v>1</v>
      </c>
    </row>
    <row r="66" spans="1:23" s="5" customFormat="1">
      <c r="A66" s="7"/>
      <c r="B66" s="19">
        <f t="shared" ref="B66:B71" si="13">B65+1</f>
        <v>4</v>
      </c>
      <c r="C66" s="74">
        <v>45268</v>
      </c>
      <c r="D66" s="21" t="s">
        <v>39</v>
      </c>
      <c r="E66" s="21" t="s">
        <v>185</v>
      </c>
      <c r="F66" s="20">
        <v>30</v>
      </c>
      <c r="G66" s="20">
        <v>125</v>
      </c>
      <c r="H66" s="21">
        <v>95</v>
      </c>
      <c r="I66" s="20">
        <v>20</v>
      </c>
      <c r="J66" s="21">
        <f t="shared" ref="J66:J73" si="14">I66*H66</f>
        <v>1900</v>
      </c>
      <c r="K66" s="8"/>
      <c r="V66" s="5">
        <f t="shared" si="11"/>
        <v>1</v>
      </c>
      <c r="W66" s="5">
        <f t="shared" si="12"/>
        <v>0</v>
      </c>
    </row>
    <row r="67" spans="1:23" s="5" customFormat="1">
      <c r="A67" s="7"/>
      <c r="B67" s="19">
        <f t="shared" si="13"/>
        <v>5</v>
      </c>
      <c r="C67" s="74">
        <v>45271</v>
      </c>
      <c r="D67" s="21" t="s">
        <v>39</v>
      </c>
      <c r="E67" s="21" t="s">
        <v>186</v>
      </c>
      <c r="F67" s="20">
        <v>20</v>
      </c>
      <c r="G67" s="20">
        <v>30</v>
      </c>
      <c r="H67" s="21">
        <v>10</v>
      </c>
      <c r="I67" s="20">
        <v>30</v>
      </c>
      <c r="J67" s="21">
        <f t="shared" si="14"/>
        <v>300</v>
      </c>
      <c r="K67" s="8"/>
      <c r="M67" s="5" t="s">
        <v>17</v>
      </c>
      <c r="V67" s="5">
        <f t="shared" si="11"/>
        <v>1</v>
      </c>
      <c r="W67" s="5">
        <f t="shared" si="12"/>
        <v>0</v>
      </c>
    </row>
    <row r="68" spans="1:23" s="5" customFormat="1">
      <c r="A68" s="7"/>
      <c r="B68" s="19">
        <f t="shared" si="13"/>
        <v>6</v>
      </c>
      <c r="C68" s="74">
        <v>45275</v>
      </c>
      <c r="D68" s="21" t="s">
        <v>39</v>
      </c>
      <c r="E68" s="21" t="s">
        <v>191</v>
      </c>
      <c r="F68" s="20">
        <v>30</v>
      </c>
      <c r="G68" s="19">
        <v>482</v>
      </c>
      <c r="H68" s="19">
        <v>452</v>
      </c>
      <c r="I68" s="20">
        <v>20</v>
      </c>
      <c r="J68" s="21">
        <f t="shared" si="14"/>
        <v>9040</v>
      </c>
      <c r="K68" s="8"/>
      <c r="V68" s="5">
        <f t="shared" si="11"/>
        <v>1</v>
      </c>
      <c r="W68" s="5">
        <f t="shared" si="12"/>
        <v>0</v>
      </c>
    </row>
    <row r="69" spans="1:23" s="5" customFormat="1">
      <c r="A69" s="7"/>
      <c r="B69" s="19">
        <f t="shared" si="13"/>
        <v>7</v>
      </c>
      <c r="C69" s="74">
        <v>45278</v>
      </c>
      <c r="D69" s="21" t="s">
        <v>39</v>
      </c>
      <c r="E69" s="21" t="s">
        <v>193</v>
      </c>
      <c r="F69" s="20">
        <v>25</v>
      </c>
      <c r="G69" s="20">
        <v>40</v>
      </c>
      <c r="H69" s="21">
        <v>15</v>
      </c>
      <c r="I69" s="20">
        <v>30</v>
      </c>
      <c r="J69" s="21">
        <f t="shared" si="14"/>
        <v>450</v>
      </c>
      <c r="K69" s="8"/>
      <c r="V69" s="5">
        <f t="shared" si="11"/>
        <v>1</v>
      </c>
      <c r="W69" s="5">
        <f t="shared" si="12"/>
        <v>0</v>
      </c>
    </row>
    <row r="70" spans="1:23" s="5" customFormat="1">
      <c r="A70" s="7"/>
      <c r="B70" s="19">
        <f t="shared" si="13"/>
        <v>8</v>
      </c>
      <c r="C70" s="74">
        <v>45282</v>
      </c>
      <c r="D70" s="21" t="s">
        <v>39</v>
      </c>
      <c r="E70" s="21" t="s">
        <v>197</v>
      </c>
      <c r="F70" s="20">
        <v>60</v>
      </c>
      <c r="G70" s="20">
        <v>114</v>
      </c>
      <c r="H70" s="21">
        <v>54</v>
      </c>
      <c r="I70" s="20">
        <v>20</v>
      </c>
      <c r="J70" s="21">
        <f t="shared" si="14"/>
        <v>1080</v>
      </c>
      <c r="K70" s="8"/>
      <c r="V70" s="5">
        <f t="shared" si="11"/>
        <v>1</v>
      </c>
      <c r="W70" s="5">
        <f t="shared" si="12"/>
        <v>0</v>
      </c>
    </row>
    <row r="71" spans="1:23" s="5" customFormat="1">
      <c r="A71" s="7"/>
      <c r="B71" s="19">
        <f t="shared" si="13"/>
        <v>9</v>
      </c>
      <c r="C71" s="74">
        <v>45282</v>
      </c>
      <c r="D71" s="21" t="s">
        <v>39</v>
      </c>
      <c r="E71" s="21" t="s">
        <v>198</v>
      </c>
      <c r="F71" s="20">
        <v>30</v>
      </c>
      <c r="G71" s="19">
        <v>85</v>
      </c>
      <c r="H71" s="21">
        <v>55</v>
      </c>
      <c r="I71" s="20">
        <v>30</v>
      </c>
      <c r="J71" s="21">
        <f t="shared" si="14"/>
        <v>1650</v>
      </c>
      <c r="K71" s="8"/>
      <c r="V71" s="5">
        <f t="shared" si="11"/>
        <v>1</v>
      </c>
      <c r="W71" s="5">
        <f t="shared" si="12"/>
        <v>0</v>
      </c>
    </row>
    <row r="72" spans="1:23" s="5" customFormat="1">
      <c r="A72" s="7"/>
      <c r="B72" s="19">
        <v>10</v>
      </c>
      <c r="C72" s="74">
        <v>45282</v>
      </c>
      <c r="D72" s="21" t="s">
        <v>37</v>
      </c>
      <c r="E72" s="21" t="s">
        <v>199</v>
      </c>
      <c r="F72" s="20">
        <v>40</v>
      </c>
      <c r="G72" s="19">
        <v>54</v>
      </c>
      <c r="H72" s="21">
        <v>14</v>
      </c>
      <c r="I72" s="20">
        <v>20</v>
      </c>
      <c r="J72" s="21">
        <f t="shared" si="14"/>
        <v>280</v>
      </c>
      <c r="K72" s="8"/>
      <c r="V72" s="5">
        <f t="shared" si="11"/>
        <v>1</v>
      </c>
      <c r="W72" s="5">
        <f t="shared" si="12"/>
        <v>0</v>
      </c>
    </row>
    <row r="73" spans="1:23" s="5" customFormat="1">
      <c r="A73" s="7"/>
      <c r="B73" s="19">
        <v>11</v>
      </c>
      <c r="C73" s="74">
        <v>45289</v>
      </c>
      <c r="D73" s="21" t="s">
        <v>39</v>
      </c>
      <c r="E73" s="21" t="s">
        <v>206</v>
      </c>
      <c r="F73" s="20">
        <v>35</v>
      </c>
      <c r="G73" s="19">
        <v>70</v>
      </c>
      <c r="H73" s="21">
        <v>35</v>
      </c>
      <c r="I73" s="20">
        <v>20</v>
      </c>
      <c r="J73" s="21">
        <f t="shared" si="14"/>
        <v>700</v>
      </c>
      <c r="K73" s="8"/>
      <c r="V73" s="5">
        <f t="shared" si="11"/>
        <v>1</v>
      </c>
      <c r="W73" s="5">
        <f t="shared" si="12"/>
        <v>0</v>
      </c>
    </row>
    <row r="74" spans="1:23" s="5" customFormat="1" ht="24" thickBot="1">
      <c r="A74" s="7"/>
      <c r="B74" s="216" t="s">
        <v>19</v>
      </c>
      <c r="C74" s="217"/>
      <c r="D74" s="217"/>
      <c r="E74" s="217"/>
      <c r="F74" s="217"/>
      <c r="G74" s="217"/>
      <c r="H74" s="218"/>
      <c r="I74" s="27" t="s">
        <v>20</v>
      </c>
      <c r="J74" s="28">
        <f>SUM(J63:J73)</f>
        <v>33570</v>
      </c>
      <c r="K74" s="8"/>
      <c r="V74" s="5">
        <f>SUM(V63:V73)</f>
        <v>10</v>
      </c>
      <c r="W74" s="5">
        <f>SUM(W63:W73)</f>
        <v>1</v>
      </c>
    </row>
    <row r="75" spans="1:23" s="5" customFormat="1" ht="30" customHeight="1" thickBot="1">
      <c r="A75" s="29"/>
      <c r="B75" s="30"/>
      <c r="C75" s="30"/>
      <c r="D75" s="30"/>
      <c r="E75" s="30"/>
      <c r="F75" s="30"/>
      <c r="G75" s="30"/>
      <c r="H75" s="31"/>
      <c r="I75" s="30"/>
      <c r="J75" s="31"/>
      <c r="K75" s="32"/>
    </row>
  </sheetData>
  <mergeCells count="5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R8:R9"/>
    <mergeCell ref="Q12:Q13"/>
    <mergeCell ref="R12:R13"/>
    <mergeCell ref="R6:R7"/>
    <mergeCell ref="M8:M9"/>
    <mergeCell ref="N8:N9"/>
    <mergeCell ref="O8:O9"/>
    <mergeCell ref="P8:P9"/>
    <mergeCell ref="Q8:Q9"/>
    <mergeCell ref="M6:M7"/>
    <mergeCell ref="N6:N7"/>
    <mergeCell ref="O6:O7"/>
    <mergeCell ref="P6:P7"/>
    <mergeCell ref="Q6:Q7"/>
    <mergeCell ref="B27:J27"/>
    <mergeCell ref="M10:M11"/>
    <mergeCell ref="N10:N11"/>
    <mergeCell ref="O10:O11"/>
    <mergeCell ref="P10:P11"/>
    <mergeCell ref="B21:H21"/>
    <mergeCell ref="B25:J25"/>
    <mergeCell ref="B26:J26"/>
    <mergeCell ref="O12:O13"/>
    <mergeCell ref="P12:P13"/>
    <mergeCell ref="M14:O16"/>
    <mergeCell ref="P14:R16"/>
    <mergeCell ref="Q10:Q11"/>
    <mergeCell ref="R10:R11"/>
    <mergeCell ref="M12:M13"/>
    <mergeCell ref="N12:N13"/>
    <mergeCell ref="B60:J60"/>
    <mergeCell ref="B61:J61"/>
    <mergeCell ref="B74:H74"/>
    <mergeCell ref="B38:H38"/>
    <mergeCell ref="B42:J42"/>
    <mergeCell ref="B43:J43"/>
    <mergeCell ref="B44:J44"/>
    <mergeCell ref="B55:H55"/>
    <mergeCell ref="B59:J59"/>
  </mergeCells>
  <hyperlinks>
    <hyperlink ref="B38" r:id="rId1"/>
    <hyperlink ref="B55" r:id="rId2"/>
    <hyperlink ref="B74" r:id="rId3"/>
    <hyperlink ref="M1" location="'MASTER '!A1" display="Back"/>
    <hyperlink ref="M6:M7" location="'SEP 2023'!A30" display="FINNIFTY"/>
    <hyperlink ref="M10:M11" location="'SEP 2023'!A70" display="SENSEX"/>
    <hyperlink ref="M8:M9" location="'SEP 2023'!A50" display="MIDCPNIFTY"/>
    <hyperlink ref="M4:M5" location="'SEP 2023'!A1" display="INDEX OPTION"/>
    <hyperlink ref="B21" r:id="rId4"/>
  </hyperlinks>
  <pageMargins left="0.7" right="0.7" top="0.75" bottom="0.75" header="0.3" footer="0.3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77"/>
  <sheetViews>
    <sheetView workbookViewId="0">
      <selection activeCell="M12" sqref="M12:R13"/>
    </sheetView>
  </sheetViews>
  <sheetFormatPr defaultRowHeight="15"/>
  <cols>
    <col min="1" max="1" width="4.42578125" customWidth="1"/>
    <col min="2" max="2" width="7.28515625" customWidth="1"/>
    <col min="3" max="3" width="11.85546875" customWidth="1"/>
    <col min="4" max="4" width="10.5703125" customWidth="1"/>
    <col min="5" max="5" width="22.140625" customWidth="1"/>
    <col min="6" max="6" width="11.42578125" customWidth="1"/>
    <col min="7" max="7" width="10.85546875" customWidth="1"/>
    <col min="8" max="8" width="12.7109375" customWidth="1"/>
    <col min="9" max="9" width="10.140625" customWidth="1"/>
    <col min="10" max="10" width="11.42578125" customWidth="1"/>
    <col min="11" max="11" width="5.140625" customWidth="1"/>
    <col min="13" max="13" width="16.85546875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45315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23</v>
      </c>
      <c r="C4" s="172"/>
      <c r="D4" s="172"/>
      <c r="E4" s="172"/>
      <c r="F4" s="172"/>
      <c r="G4" s="172"/>
      <c r="H4" s="172"/>
      <c r="I4" s="172"/>
      <c r="J4" s="173"/>
      <c r="K4" s="8"/>
      <c r="M4" s="174" t="s">
        <v>25</v>
      </c>
      <c r="N4" s="176">
        <f>COUNT(C6:C20)</f>
        <v>9</v>
      </c>
      <c r="O4" s="178">
        <f>V21</f>
        <v>9</v>
      </c>
      <c r="P4" s="178">
        <f>W21</f>
        <v>0</v>
      </c>
      <c r="Q4" s="180">
        <f>N4-O4-P4</f>
        <v>0</v>
      </c>
      <c r="R4" s="182">
        <f>O4/N4</f>
        <v>1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21</v>
      </c>
      <c r="J5" s="14" t="s">
        <v>16</v>
      </c>
      <c r="K5" s="8"/>
      <c r="M5" s="175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6">
        <v>1</v>
      </c>
      <c r="C6" s="73">
        <v>45294</v>
      </c>
      <c r="D6" s="17" t="s">
        <v>39</v>
      </c>
      <c r="E6" s="17" t="s">
        <v>210</v>
      </c>
      <c r="F6" s="18">
        <v>25</v>
      </c>
      <c r="G6" s="18">
        <v>76</v>
      </c>
      <c r="H6" s="18">
        <v>51</v>
      </c>
      <c r="I6" s="49">
        <v>30</v>
      </c>
      <c r="J6" s="38">
        <f>H6*I6</f>
        <v>1530</v>
      </c>
      <c r="K6" s="8"/>
      <c r="M6" s="189" t="s">
        <v>26</v>
      </c>
      <c r="N6" s="190">
        <f>COUNT(C29:C37)</f>
        <v>5</v>
      </c>
      <c r="O6" s="191">
        <f>V38</f>
        <v>5</v>
      </c>
      <c r="P6" s="191">
        <f>W38</f>
        <v>0</v>
      </c>
      <c r="Q6" s="192">
        <f>N6-O6-P6</f>
        <v>0</v>
      </c>
      <c r="R6" s="188">
        <f>O6/N6</f>
        <v>1</v>
      </c>
      <c r="V6" s="5">
        <f>IF($J6&gt;0,1,0)</f>
        <v>1</v>
      </c>
      <c r="W6" s="5">
        <f>IF($J6&lt;0,1,0)</f>
        <v>0</v>
      </c>
    </row>
    <row r="7" spans="1:23" s="5" customFormat="1">
      <c r="A7" s="7"/>
      <c r="B7" s="22">
        <f>B6+1</f>
        <v>2</v>
      </c>
      <c r="C7" s="74">
        <v>45295</v>
      </c>
      <c r="D7" s="21" t="s">
        <v>39</v>
      </c>
      <c r="E7" s="21" t="s">
        <v>211</v>
      </c>
      <c r="F7" s="19">
        <v>10</v>
      </c>
      <c r="G7" s="19">
        <v>25</v>
      </c>
      <c r="H7" s="19">
        <v>15</v>
      </c>
      <c r="I7" s="20">
        <v>100</v>
      </c>
      <c r="J7" s="39">
        <f>H7*I7</f>
        <v>1500</v>
      </c>
      <c r="K7" s="8"/>
      <c r="M7" s="175"/>
      <c r="N7" s="177"/>
      <c r="O7" s="179"/>
      <c r="P7" s="179"/>
      <c r="Q7" s="181"/>
      <c r="R7" s="183"/>
      <c r="V7" s="5">
        <f t="shared" ref="V7:V20" si="0">IF($J7&gt;0,1,0)</f>
        <v>1</v>
      </c>
      <c r="W7" s="5">
        <f t="shared" ref="W7:W20" si="1">IF($J7&lt;0,1,0)</f>
        <v>0</v>
      </c>
    </row>
    <row r="8" spans="1:23" s="5" customFormat="1">
      <c r="A8" s="7"/>
      <c r="B8" s="22">
        <f t="shared" ref="B8:B20" si="2">B7+1</f>
        <v>3</v>
      </c>
      <c r="C8" s="74">
        <v>45301</v>
      </c>
      <c r="D8" s="21" t="s">
        <v>39</v>
      </c>
      <c r="E8" s="21" t="s">
        <v>216</v>
      </c>
      <c r="F8" s="19">
        <v>25</v>
      </c>
      <c r="G8" s="19">
        <v>82</v>
      </c>
      <c r="H8" s="19">
        <v>57</v>
      </c>
      <c r="I8" s="20">
        <v>30</v>
      </c>
      <c r="J8" s="39">
        <f>H8*I8</f>
        <v>1710</v>
      </c>
      <c r="K8" s="8"/>
      <c r="M8" s="189" t="s">
        <v>28</v>
      </c>
      <c r="N8" s="190">
        <f>COUNT(C46:C54)</f>
        <v>5</v>
      </c>
      <c r="O8" s="191">
        <f>V55</f>
        <v>3</v>
      </c>
      <c r="P8" s="191">
        <f>W55</f>
        <v>2</v>
      </c>
      <c r="Q8" s="192">
        <f>N8-O8-P8</f>
        <v>0</v>
      </c>
      <c r="R8" s="188">
        <f>O8/N8</f>
        <v>0.6</v>
      </c>
      <c r="V8" s="5">
        <f>IF($J8&gt;0,1,0)</f>
        <v>1</v>
      </c>
      <c r="W8" s="5">
        <f>IF($J8&lt;0,1,0)</f>
        <v>0</v>
      </c>
    </row>
    <row r="9" spans="1:23" s="5" customFormat="1">
      <c r="A9" s="7"/>
      <c r="B9" s="22">
        <f t="shared" si="2"/>
        <v>4</v>
      </c>
      <c r="C9" s="74">
        <v>45302</v>
      </c>
      <c r="D9" s="21" t="s">
        <v>39</v>
      </c>
      <c r="E9" s="21" t="s">
        <v>217</v>
      </c>
      <c r="F9" s="19">
        <v>5</v>
      </c>
      <c r="G9" s="19">
        <v>67</v>
      </c>
      <c r="H9" s="19">
        <v>62</v>
      </c>
      <c r="I9" s="20">
        <v>100</v>
      </c>
      <c r="J9" s="39">
        <f t="shared" ref="J9:J20" si="3">H9*I9</f>
        <v>6200</v>
      </c>
      <c r="K9" s="8"/>
      <c r="M9" s="175"/>
      <c r="N9" s="177"/>
      <c r="O9" s="179"/>
      <c r="P9" s="179"/>
      <c r="Q9" s="181"/>
      <c r="R9" s="183"/>
      <c r="V9" s="5">
        <f>IF($J9&gt;0,1,0)</f>
        <v>1</v>
      </c>
      <c r="W9" s="5">
        <f>IF($J9&lt;0,1,0)</f>
        <v>0</v>
      </c>
    </row>
    <row r="10" spans="1:23" s="5" customFormat="1">
      <c r="A10" s="7"/>
      <c r="B10" s="22">
        <f t="shared" si="2"/>
        <v>5</v>
      </c>
      <c r="C10" s="74">
        <v>45308</v>
      </c>
      <c r="D10" s="21" t="s">
        <v>39</v>
      </c>
      <c r="E10" s="21" t="s">
        <v>222</v>
      </c>
      <c r="F10" s="19">
        <v>30</v>
      </c>
      <c r="G10" s="19">
        <v>60</v>
      </c>
      <c r="H10" s="19">
        <v>30</v>
      </c>
      <c r="I10" s="20">
        <v>30</v>
      </c>
      <c r="J10" s="39">
        <f t="shared" si="3"/>
        <v>900</v>
      </c>
      <c r="K10" s="8"/>
      <c r="M10" s="189" t="s">
        <v>27</v>
      </c>
      <c r="N10" s="190">
        <f>COUNT(C63:C75)</f>
        <v>13</v>
      </c>
      <c r="O10" s="191">
        <f>V76</f>
        <v>11</v>
      </c>
      <c r="P10" s="191">
        <f>W76</f>
        <v>2</v>
      </c>
      <c r="Q10" s="192">
        <v>0</v>
      </c>
      <c r="R10" s="188">
        <f>O10/N10</f>
        <v>0.84615384615384615</v>
      </c>
      <c r="V10" s="5">
        <f>IF($J10&gt;0,1,0)</f>
        <v>1</v>
      </c>
      <c r="W10" s="5">
        <f>IF($J10&lt;0,1,0)</f>
        <v>0</v>
      </c>
    </row>
    <row r="11" spans="1:23" s="5" customFormat="1" ht="15.75" thickBot="1">
      <c r="A11" s="7"/>
      <c r="B11" s="22">
        <f t="shared" si="2"/>
        <v>6</v>
      </c>
      <c r="C11" s="74">
        <v>45309</v>
      </c>
      <c r="D11" s="21" t="s">
        <v>39</v>
      </c>
      <c r="E11" s="21" t="s">
        <v>223</v>
      </c>
      <c r="F11" s="19">
        <v>10</v>
      </c>
      <c r="G11" s="19">
        <v>20</v>
      </c>
      <c r="H11" s="19">
        <v>10</v>
      </c>
      <c r="I11" s="20">
        <v>100</v>
      </c>
      <c r="J11" s="39">
        <f t="shared" si="3"/>
        <v>1000</v>
      </c>
      <c r="K11" s="8"/>
      <c r="M11" s="175"/>
      <c r="N11" s="177"/>
      <c r="O11" s="179"/>
      <c r="P11" s="179"/>
      <c r="Q11" s="181"/>
      <c r="R11" s="183"/>
      <c r="V11" s="5">
        <f t="shared" si="0"/>
        <v>1</v>
      </c>
      <c r="W11" s="5">
        <f t="shared" si="1"/>
        <v>0</v>
      </c>
    </row>
    <row r="12" spans="1:23" s="5" customFormat="1" ht="15" customHeight="1">
      <c r="A12" s="7"/>
      <c r="B12" s="22">
        <f t="shared" si="2"/>
        <v>7</v>
      </c>
      <c r="C12" s="74">
        <v>45316</v>
      </c>
      <c r="D12" s="21" t="s">
        <v>39</v>
      </c>
      <c r="E12" s="21" t="s">
        <v>196</v>
      </c>
      <c r="F12" s="19">
        <v>30</v>
      </c>
      <c r="G12" s="19">
        <v>49</v>
      </c>
      <c r="H12" s="19">
        <v>19</v>
      </c>
      <c r="I12" s="20">
        <v>100</v>
      </c>
      <c r="J12" s="39">
        <f t="shared" si="3"/>
        <v>1900</v>
      </c>
      <c r="K12" s="8"/>
      <c r="M12" s="211" t="s">
        <v>72</v>
      </c>
      <c r="N12" s="213">
        <f>SUM(N4:N11)</f>
        <v>32</v>
      </c>
      <c r="O12" s="213">
        <f t="shared" ref="O12:Q12" si="4">SUM(O4:O11)</f>
        <v>28</v>
      </c>
      <c r="P12" s="213">
        <f t="shared" si="4"/>
        <v>4</v>
      </c>
      <c r="Q12" s="213">
        <f t="shared" si="4"/>
        <v>0</v>
      </c>
      <c r="R12" s="182">
        <f>O12/N12</f>
        <v>0.875</v>
      </c>
      <c r="V12" s="5">
        <f t="shared" si="0"/>
        <v>1</v>
      </c>
      <c r="W12" s="5">
        <f t="shared" si="1"/>
        <v>0</v>
      </c>
    </row>
    <row r="13" spans="1:23" s="5" customFormat="1" ht="15" customHeight="1" thickBot="1">
      <c r="A13" s="7"/>
      <c r="B13" s="75">
        <f t="shared" si="2"/>
        <v>8</v>
      </c>
      <c r="C13" s="74">
        <v>45316</v>
      </c>
      <c r="D13" s="76" t="s">
        <v>39</v>
      </c>
      <c r="E13" s="76" t="s">
        <v>230</v>
      </c>
      <c r="F13" s="77">
        <v>25</v>
      </c>
      <c r="G13" s="77">
        <v>43</v>
      </c>
      <c r="H13" s="77">
        <v>18</v>
      </c>
      <c r="I13" s="78">
        <v>30</v>
      </c>
      <c r="J13" s="39">
        <f>H13*I13</f>
        <v>540</v>
      </c>
      <c r="K13" s="8"/>
      <c r="M13" s="212"/>
      <c r="N13" s="214"/>
      <c r="O13" s="214"/>
      <c r="P13" s="214"/>
      <c r="Q13" s="214"/>
      <c r="R13" s="215"/>
      <c r="V13" s="5">
        <f t="shared" si="0"/>
        <v>1</v>
      </c>
      <c r="W13" s="5">
        <f t="shared" si="1"/>
        <v>0</v>
      </c>
    </row>
    <row r="14" spans="1:23" s="5" customFormat="1" ht="15" customHeight="1">
      <c r="A14" s="7"/>
      <c r="B14" s="75">
        <f t="shared" si="2"/>
        <v>9</v>
      </c>
      <c r="C14" s="74">
        <v>45322</v>
      </c>
      <c r="D14" s="76" t="s">
        <v>39</v>
      </c>
      <c r="E14" s="76" t="s">
        <v>236</v>
      </c>
      <c r="F14" s="77">
        <v>30</v>
      </c>
      <c r="G14" s="77">
        <v>89</v>
      </c>
      <c r="H14" s="77">
        <v>59</v>
      </c>
      <c r="I14" s="78">
        <v>30</v>
      </c>
      <c r="J14" s="79">
        <f t="shared" si="3"/>
        <v>1770</v>
      </c>
      <c r="K14" s="8"/>
      <c r="M14" s="193" t="s">
        <v>18</v>
      </c>
      <c r="N14" s="194"/>
      <c r="O14" s="195"/>
      <c r="P14" s="202">
        <f>R12</f>
        <v>0.875</v>
      </c>
      <c r="Q14" s="203"/>
      <c r="R14" s="204"/>
      <c r="V14" s="5">
        <f t="shared" si="0"/>
        <v>1</v>
      </c>
      <c r="W14" s="5">
        <f t="shared" si="1"/>
        <v>0</v>
      </c>
    </row>
    <row r="15" spans="1:23" s="5" customFormat="1" ht="15" customHeight="1">
      <c r="A15" s="7"/>
      <c r="B15" s="22">
        <f t="shared" si="2"/>
        <v>10</v>
      </c>
      <c r="C15" s="74"/>
      <c r="D15" s="76"/>
      <c r="E15" s="76"/>
      <c r="F15" s="77"/>
      <c r="G15" s="77"/>
      <c r="H15" s="77"/>
      <c r="I15" s="78"/>
      <c r="J15" s="79">
        <f t="shared" si="3"/>
        <v>0</v>
      </c>
      <c r="K15" s="8"/>
      <c r="M15" s="196"/>
      <c r="N15" s="197"/>
      <c r="O15" s="198"/>
      <c r="P15" s="205"/>
      <c r="Q15" s="206"/>
      <c r="R15" s="207"/>
      <c r="V15" s="5">
        <f t="shared" si="0"/>
        <v>0</v>
      </c>
      <c r="W15" s="5">
        <f t="shared" si="1"/>
        <v>0</v>
      </c>
    </row>
    <row r="16" spans="1:23" s="5" customFormat="1" ht="15.75" customHeight="1" thickBot="1">
      <c r="A16" s="7"/>
      <c r="B16" s="22">
        <f t="shared" si="2"/>
        <v>11</v>
      </c>
      <c r="C16" s="74"/>
      <c r="D16" s="21"/>
      <c r="E16" s="21"/>
      <c r="F16" s="19"/>
      <c r="G16" s="19"/>
      <c r="H16" s="19"/>
      <c r="I16" s="20"/>
      <c r="J16" s="39">
        <f t="shared" si="3"/>
        <v>0</v>
      </c>
      <c r="K16" s="8"/>
      <c r="M16" s="199"/>
      <c r="N16" s="200"/>
      <c r="O16" s="201"/>
      <c r="P16" s="208"/>
      <c r="Q16" s="209"/>
      <c r="R16" s="210"/>
      <c r="V16" s="5">
        <f t="shared" si="0"/>
        <v>0</v>
      </c>
      <c r="W16" s="5">
        <f t="shared" si="1"/>
        <v>0</v>
      </c>
    </row>
    <row r="17" spans="1:23" s="5" customFormat="1" ht="15" customHeight="1">
      <c r="A17" s="7"/>
      <c r="B17" s="22">
        <f t="shared" si="2"/>
        <v>12</v>
      </c>
      <c r="C17" s="74"/>
      <c r="D17" s="21"/>
      <c r="E17" s="21"/>
      <c r="F17" s="19"/>
      <c r="G17" s="19"/>
      <c r="H17" s="19"/>
      <c r="I17" s="20"/>
      <c r="J17" s="39">
        <f t="shared" si="3"/>
        <v>0</v>
      </c>
      <c r="K17" s="8"/>
      <c r="M17" s="5" t="s">
        <v>17</v>
      </c>
      <c r="V17" s="5">
        <f t="shared" si="0"/>
        <v>0</v>
      </c>
      <c r="W17" s="5">
        <f t="shared" si="1"/>
        <v>0</v>
      </c>
    </row>
    <row r="18" spans="1:23" s="5" customFormat="1">
      <c r="A18" s="7"/>
      <c r="B18" s="22">
        <f t="shared" si="2"/>
        <v>13</v>
      </c>
      <c r="C18" s="74"/>
      <c r="D18" s="21"/>
      <c r="E18" s="21"/>
      <c r="F18" s="19"/>
      <c r="G18" s="19"/>
      <c r="H18" s="19"/>
      <c r="I18" s="20"/>
      <c r="J18" s="39">
        <f t="shared" si="3"/>
        <v>0</v>
      </c>
      <c r="K18" s="8"/>
      <c r="M18" s="5" t="s">
        <v>17</v>
      </c>
      <c r="V18" s="5">
        <f t="shared" si="0"/>
        <v>0</v>
      </c>
      <c r="W18" s="5">
        <f t="shared" si="1"/>
        <v>0</v>
      </c>
    </row>
    <row r="19" spans="1:23" s="5" customFormat="1">
      <c r="A19" s="7"/>
      <c r="B19" s="22">
        <f t="shared" si="2"/>
        <v>14</v>
      </c>
      <c r="C19" s="74"/>
      <c r="D19" s="21"/>
      <c r="E19" s="21"/>
      <c r="F19" s="19"/>
      <c r="G19" s="19"/>
      <c r="H19" s="19"/>
      <c r="I19" s="20"/>
      <c r="J19" s="39">
        <f t="shared" si="3"/>
        <v>0</v>
      </c>
      <c r="K19" s="8"/>
      <c r="V19" s="5">
        <f t="shared" si="0"/>
        <v>0</v>
      </c>
      <c r="W19" s="5">
        <f t="shared" si="1"/>
        <v>0</v>
      </c>
    </row>
    <row r="20" spans="1:23" s="5" customFormat="1" ht="15.75" thickBot="1">
      <c r="A20" s="7"/>
      <c r="B20" s="24">
        <f t="shared" si="2"/>
        <v>15</v>
      </c>
      <c r="C20" s="74"/>
      <c r="D20" s="25"/>
      <c r="E20" s="25"/>
      <c r="F20" s="50"/>
      <c r="G20" s="50"/>
      <c r="H20" s="50"/>
      <c r="I20" s="26"/>
      <c r="J20" s="40">
        <f t="shared" si="3"/>
        <v>0</v>
      </c>
      <c r="K20" s="8"/>
      <c r="V20" s="5">
        <f t="shared" si="0"/>
        <v>0</v>
      </c>
      <c r="W20" s="5">
        <f t="shared" si="1"/>
        <v>0</v>
      </c>
    </row>
    <row r="21" spans="1:23" s="5" customFormat="1" ht="24" thickBot="1">
      <c r="A21" s="7"/>
      <c r="B21" s="216" t="s">
        <v>19</v>
      </c>
      <c r="C21" s="217"/>
      <c r="D21" s="217"/>
      <c r="E21" s="217"/>
      <c r="F21" s="217"/>
      <c r="G21" s="217"/>
      <c r="H21" s="218"/>
      <c r="I21" s="27" t="s">
        <v>20</v>
      </c>
      <c r="J21" s="28">
        <f>SUM(J6:J20)</f>
        <v>17050</v>
      </c>
      <c r="K21" s="8"/>
      <c r="V21" s="5">
        <f>SUM(V6:V20)</f>
        <v>9</v>
      </c>
      <c r="W21" s="5">
        <f>SUM(W6:W20)</f>
        <v>0</v>
      </c>
    </row>
    <row r="22" spans="1:23" s="5" customFormat="1" ht="30" customHeight="1" thickBot="1">
      <c r="A22" s="29"/>
      <c r="B22" s="30"/>
      <c r="C22" s="30"/>
      <c r="D22" s="30"/>
      <c r="E22" s="30"/>
      <c r="F22" s="30"/>
      <c r="G22" s="30"/>
      <c r="H22" s="31"/>
      <c r="I22" s="30"/>
      <c r="J22" s="31"/>
      <c r="K22" s="32"/>
      <c r="M22" s="5" t="s">
        <v>17</v>
      </c>
    </row>
    <row r="23" spans="1:23" s="5" customFormat="1" ht="15.75" thickBot="1">
      <c r="A23" s="15"/>
      <c r="B23" s="15"/>
      <c r="C23" s="15"/>
      <c r="D23" s="15"/>
      <c r="E23" s="15"/>
      <c r="F23" s="15"/>
      <c r="G23" s="15"/>
      <c r="H23" s="33"/>
      <c r="I23" s="15"/>
      <c r="J23" s="33"/>
      <c r="K23" s="15"/>
    </row>
    <row r="24" spans="1:23" s="5" customFormat="1" ht="30" customHeight="1" thickBot="1">
      <c r="A24" s="1"/>
      <c r="B24" s="2"/>
      <c r="C24" s="2"/>
      <c r="D24" s="2"/>
      <c r="E24" s="2"/>
      <c r="F24" s="2"/>
      <c r="G24" s="2"/>
      <c r="H24" s="3"/>
      <c r="I24" s="2"/>
      <c r="J24" s="3"/>
      <c r="K24" s="4"/>
    </row>
    <row r="25" spans="1:23" s="5" customFormat="1" ht="27" thickBot="1">
      <c r="A25" s="7" t="s">
        <v>1</v>
      </c>
      <c r="B25" s="155" t="s">
        <v>2</v>
      </c>
      <c r="C25" s="156"/>
      <c r="D25" s="156"/>
      <c r="E25" s="156"/>
      <c r="F25" s="156"/>
      <c r="G25" s="156"/>
      <c r="H25" s="156"/>
      <c r="I25" s="156"/>
      <c r="J25" s="157"/>
      <c r="K25" s="8"/>
      <c r="O25" s="34"/>
      <c r="P25" s="34"/>
      <c r="Q25" s="34"/>
      <c r="R25" s="34"/>
    </row>
    <row r="26" spans="1:23" s="5" customFormat="1" ht="16.5" thickBot="1">
      <c r="A26" s="7"/>
      <c r="B26" s="168">
        <v>45315</v>
      </c>
      <c r="C26" s="169"/>
      <c r="D26" s="169"/>
      <c r="E26" s="169"/>
      <c r="F26" s="169"/>
      <c r="G26" s="169"/>
      <c r="H26" s="169"/>
      <c r="I26" s="169"/>
      <c r="J26" s="170"/>
      <c r="K26" s="8"/>
    </row>
    <row r="27" spans="1:23" s="5" customFormat="1" ht="16.5" thickBot="1">
      <c r="A27" s="7"/>
      <c r="B27" s="171" t="s">
        <v>177</v>
      </c>
      <c r="C27" s="172"/>
      <c r="D27" s="172"/>
      <c r="E27" s="172"/>
      <c r="F27" s="172"/>
      <c r="G27" s="172"/>
      <c r="H27" s="172"/>
      <c r="I27" s="172"/>
      <c r="J27" s="173"/>
      <c r="K27" s="8"/>
    </row>
    <row r="28" spans="1:23" s="34" customFormat="1" ht="15.75" thickBot="1">
      <c r="A28" s="35"/>
      <c r="B28" s="9" t="s">
        <v>9</v>
      </c>
      <c r="C28" s="10" t="s">
        <v>10</v>
      </c>
      <c r="D28" s="11" t="s">
        <v>11</v>
      </c>
      <c r="E28" s="11" t="s">
        <v>12</v>
      </c>
      <c r="F28" s="12" t="s">
        <v>155</v>
      </c>
      <c r="G28" s="12" t="s">
        <v>156</v>
      </c>
      <c r="H28" s="36" t="s">
        <v>157</v>
      </c>
      <c r="I28" s="12" t="s">
        <v>21</v>
      </c>
      <c r="J28" s="14" t="s">
        <v>16</v>
      </c>
      <c r="K28" s="37"/>
      <c r="M28" s="5"/>
      <c r="N28" s="5"/>
      <c r="O28" s="5"/>
      <c r="P28" s="5"/>
      <c r="Q28" s="5"/>
      <c r="R28" s="5"/>
      <c r="V28" s="15" t="s">
        <v>5</v>
      </c>
      <c r="W28" s="15" t="s">
        <v>6</v>
      </c>
    </row>
    <row r="29" spans="1:23" s="5" customFormat="1">
      <c r="A29" s="7"/>
      <c r="B29" s="16">
        <v>1</v>
      </c>
      <c r="C29" s="73">
        <v>45293</v>
      </c>
      <c r="D29" s="17" t="s">
        <v>39</v>
      </c>
      <c r="E29" s="17" t="s">
        <v>209</v>
      </c>
      <c r="F29" s="18">
        <v>10</v>
      </c>
      <c r="G29" s="18">
        <v>28</v>
      </c>
      <c r="H29" s="18">
        <v>18</v>
      </c>
      <c r="I29" s="49">
        <v>80</v>
      </c>
      <c r="J29" s="38">
        <f>H29*I29</f>
        <v>1440</v>
      </c>
      <c r="K29" s="8"/>
      <c r="V29" s="5">
        <f>IF($J29&gt;0,1,0)</f>
        <v>1</v>
      </c>
      <c r="W29" s="5">
        <f>IF($J29&lt;0,1,0)</f>
        <v>0</v>
      </c>
    </row>
    <row r="30" spans="1:23" s="5" customFormat="1">
      <c r="A30" s="7"/>
      <c r="B30" s="22">
        <f>B29+1</f>
        <v>2</v>
      </c>
      <c r="C30" s="74">
        <v>45300</v>
      </c>
      <c r="D30" s="21" t="s">
        <v>39</v>
      </c>
      <c r="E30" s="21" t="s">
        <v>194</v>
      </c>
      <c r="F30" s="19">
        <v>20</v>
      </c>
      <c r="G30" s="19">
        <v>40</v>
      </c>
      <c r="H30" s="19">
        <v>20</v>
      </c>
      <c r="I30" s="20">
        <v>80</v>
      </c>
      <c r="J30" s="39">
        <f>H30*I30</f>
        <v>1600</v>
      </c>
      <c r="K30" s="8"/>
      <c r="O30" s="5" t="s">
        <v>17</v>
      </c>
      <c r="V30" s="5">
        <f t="shared" ref="V30:V37" si="5">IF($J30&gt;0,1,0)</f>
        <v>1</v>
      </c>
      <c r="W30" s="5">
        <f t="shared" ref="W30:W37" si="6">IF($J30&lt;0,1,0)</f>
        <v>0</v>
      </c>
    </row>
    <row r="31" spans="1:23" s="5" customFormat="1">
      <c r="A31" s="7"/>
      <c r="B31" s="22">
        <f t="shared" ref="B31:B37" si="7">B30+1</f>
        <v>3</v>
      </c>
      <c r="C31" s="74">
        <v>45307</v>
      </c>
      <c r="D31" s="21" t="s">
        <v>39</v>
      </c>
      <c r="E31" s="21" t="s">
        <v>220</v>
      </c>
      <c r="F31" s="19">
        <v>15</v>
      </c>
      <c r="G31" s="19">
        <v>48</v>
      </c>
      <c r="H31" s="19">
        <v>33</v>
      </c>
      <c r="I31" s="20">
        <v>80</v>
      </c>
      <c r="J31" s="39">
        <f>H31*I31</f>
        <v>2640</v>
      </c>
      <c r="K31" s="8"/>
      <c r="V31" s="5">
        <f t="shared" si="5"/>
        <v>1</v>
      </c>
      <c r="W31" s="5">
        <f t="shared" si="6"/>
        <v>0</v>
      </c>
    </row>
    <row r="32" spans="1:23" s="5" customFormat="1">
      <c r="A32" s="7"/>
      <c r="B32" s="22">
        <f t="shared" si="7"/>
        <v>4</v>
      </c>
      <c r="C32" s="74">
        <v>45314</v>
      </c>
      <c r="D32" s="21" t="s">
        <v>39</v>
      </c>
      <c r="E32" s="21" t="s">
        <v>228</v>
      </c>
      <c r="F32" s="19">
        <v>15</v>
      </c>
      <c r="G32" s="19">
        <v>79</v>
      </c>
      <c r="H32" s="19">
        <v>64</v>
      </c>
      <c r="I32" s="20">
        <v>80</v>
      </c>
      <c r="J32" s="39">
        <f>I32*H32</f>
        <v>5120</v>
      </c>
      <c r="K32" s="8"/>
      <c r="L32" s="5" t="s">
        <v>17</v>
      </c>
      <c r="V32" s="5">
        <f t="shared" si="5"/>
        <v>1</v>
      </c>
      <c r="W32" s="5">
        <f t="shared" si="6"/>
        <v>0</v>
      </c>
    </row>
    <row r="33" spans="1:23" s="5" customFormat="1">
      <c r="A33" s="7"/>
      <c r="B33" s="22">
        <f t="shared" si="7"/>
        <v>5</v>
      </c>
      <c r="C33" s="74">
        <v>45321</v>
      </c>
      <c r="D33" s="21" t="s">
        <v>39</v>
      </c>
      <c r="E33" s="21" t="s">
        <v>235</v>
      </c>
      <c r="F33" s="19">
        <v>10</v>
      </c>
      <c r="G33" s="19">
        <v>20</v>
      </c>
      <c r="H33" s="19">
        <v>10</v>
      </c>
      <c r="I33" s="20">
        <v>80</v>
      </c>
      <c r="J33" s="39">
        <f>I33*H33</f>
        <v>800</v>
      </c>
      <c r="K33" s="8"/>
      <c r="V33" s="5">
        <f t="shared" si="5"/>
        <v>1</v>
      </c>
      <c r="W33" s="5">
        <f t="shared" si="6"/>
        <v>0</v>
      </c>
    </row>
    <row r="34" spans="1:23" s="5" customFormat="1">
      <c r="A34" s="7"/>
      <c r="B34" s="22">
        <f t="shared" si="7"/>
        <v>6</v>
      </c>
      <c r="C34" s="74"/>
      <c r="D34" s="21"/>
      <c r="E34" s="21"/>
      <c r="F34" s="19"/>
      <c r="G34" s="19"/>
      <c r="H34" s="19"/>
      <c r="I34" s="20"/>
      <c r="J34" s="39">
        <f>I34*H34</f>
        <v>0</v>
      </c>
      <c r="K34" s="8"/>
      <c r="V34" s="5">
        <f t="shared" si="5"/>
        <v>0</v>
      </c>
      <c r="W34" s="5">
        <f t="shared" si="6"/>
        <v>0</v>
      </c>
    </row>
    <row r="35" spans="1:23" s="5" customFormat="1">
      <c r="A35" s="7"/>
      <c r="B35" s="22">
        <f t="shared" si="7"/>
        <v>7</v>
      </c>
      <c r="C35" s="74"/>
      <c r="D35" s="21"/>
      <c r="E35" s="21"/>
      <c r="F35" s="19"/>
      <c r="G35" s="19"/>
      <c r="H35" s="19"/>
      <c r="I35" s="20"/>
      <c r="J35" s="39">
        <f t="shared" ref="J35:J37" si="8">I35*H35</f>
        <v>0</v>
      </c>
      <c r="K35" s="8"/>
      <c r="V35" s="5">
        <f t="shared" si="5"/>
        <v>0</v>
      </c>
      <c r="W35" s="5">
        <f t="shared" si="6"/>
        <v>0</v>
      </c>
    </row>
    <row r="36" spans="1:23" s="5" customFormat="1">
      <c r="A36" s="7"/>
      <c r="B36" s="22">
        <f t="shared" si="7"/>
        <v>8</v>
      </c>
      <c r="C36" s="74"/>
      <c r="D36" s="21"/>
      <c r="E36" s="21"/>
      <c r="F36" s="19"/>
      <c r="G36" s="19"/>
      <c r="H36" s="19"/>
      <c r="I36" s="20"/>
      <c r="J36" s="39">
        <f t="shared" si="8"/>
        <v>0</v>
      </c>
      <c r="K36" s="8"/>
      <c r="V36" s="5">
        <f t="shared" si="5"/>
        <v>0</v>
      </c>
      <c r="W36" s="5">
        <f t="shared" si="6"/>
        <v>0</v>
      </c>
    </row>
    <row r="37" spans="1:23" s="5" customFormat="1">
      <c r="A37" s="7"/>
      <c r="B37" s="22">
        <f t="shared" si="7"/>
        <v>9</v>
      </c>
      <c r="C37" s="74"/>
      <c r="D37" s="21"/>
      <c r="E37" s="21"/>
      <c r="F37" s="19"/>
      <c r="G37" s="19"/>
      <c r="H37" s="19"/>
      <c r="I37" s="20"/>
      <c r="J37" s="39">
        <f t="shared" si="8"/>
        <v>0</v>
      </c>
      <c r="K37" s="8"/>
      <c r="V37" s="5">
        <f t="shared" si="5"/>
        <v>0</v>
      </c>
      <c r="W37" s="5">
        <f t="shared" si="6"/>
        <v>0</v>
      </c>
    </row>
    <row r="38" spans="1:23" s="5" customFormat="1" ht="24" thickBot="1">
      <c r="A38" s="7"/>
      <c r="B38" s="216" t="s">
        <v>19</v>
      </c>
      <c r="C38" s="217"/>
      <c r="D38" s="217"/>
      <c r="E38" s="217"/>
      <c r="F38" s="217"/>
      <c r="G38" s="217"/>
      <c r="H38" s="218"/>
      <c r="I38" s="27" t="s">
        <v>20</v>
      </c>
      <c r="J38" s="28">
        <f>SUM(J29:J37)</f>
        <v>11600</v>
      </c>
      <c r="K38" s="8"/>
      <c r="V38" s="5">
        <f>SUM(V29:V37)</f>
        <v>5</v>
      </c>
      <c r="W38" s="5">
        <f>SUM(W29:W37)</f>
        <v>0</v>
      </c>
    </row>
    <row r="39" spans="1:23" s="5" customFormat="1" ht="30" customHeight="1" thickBot="1">
      <c r="A39" s="29"/>
      <c r="B39" s="30"/>
      <c r="C39" s="30"/>
      <c r="D39" s="30"/>
      <c r="E39" s="30"/>
      <c r="F39" s="30"/>
      <c r="G39" s="30"/>
      <c r="H39" s="31"/>
      <c r="I39" s="30"/>
      <c r="J39" s="31"/>
      <c r="K39" s="32"/>
    </row>
    <row r="40" spans="1:23" s="5" customFormat="1" ht="15.75" thickBot="1">
      <c r="A40" s="15"/>
      <c r="B40" s="15"/>
      <c r="C40" s="15"/>
      <c r="D40" s="15"/>
      <c r="E40" s="15"/>
      <c r="F40" s="15"/>
      <c r="G40" s="15"/>
      <c r="H40" s="33"/>
      <c r="I40" s="15"/>
      <c r="J40" s="33"/>
      <c r="K40" s="15"/>
    </row>
    <row r="41" spans="1:23" s="5" customFormat="1" ht="30" customHeight="1" thickBot="1">
      <c r="A41" s="1"/>
      <c r="B41" s="2"/>
      <c r="C41" s="2"/>
      <c r="D41" s="2"/>
      <c r="E41" s="2"/>
      <c r="F41" s="2"/>
      <c r="G41" s="2"/>
      <c r="H41" s="3"/>
      <c r="I41" s="2"/>
      <c r="J41" s="3"/>
      <c r="K41" s="4"/>
    </row>
    <row r="42" spans="1:23" s="5" customFormat="1" ht="27" thickBot="1">
      <c r="A42" s="7" t="s">
        <v>1</v>
      </c>
      <c r="B42" s="155" t="s">
        <v>2</v>
      </c>
      <c r="C42" s="156"/>
      <c r="D42" s="156"/>
      <c r="E42" s="156"/>
      <c r="F42" s="156"/>
      <c r="G42" s="156"/>
      <c r="H42" s="156"/>
      <c r="I42" s="156"/>
      <c r="J42" s="157"/>
      <c r="K42" s="8"/>
    </row>
    <row r="43" spans="1:23" s="5" customFormat="1" ht="16.5" thickBot="1">
      <c r="A43" s="7"/>
      <c r="B43" s="168">
        <v>45315</v>
      </c>
      <c r="C43" s="169"/>
      <c r="D43" s="169"/>
      <c r="E43" s="169"/>
      <c r="F43" s="169"/>
      <c r="G43" s="169"/>
      <c r="H43" s="169"/>
      <c r="I43" s="169"/>
      <c r="J43" s="170"/>
      <c r="K43" s="8"/>
    </row>
    <row r="44" spans="1:23" s="5" customFormat="1" ht="16.5" thickBot="1">
      <c r="A44" s="7"/>
      <c r="B44" s="171" t="s">
        <v>52</v>
      </c>
      <c r="C44" s="172"/>
      <c r="D44" s="172"/>
      <c r="E44" s="172"/>
      <c r="F44" s="172"/>
      <c r="G44" s="172"/>
      <c r="H44" s="172"/>
      <c r="I44" s="172"/>
      <c r="J44" s="173"/>
      <c r="K44" s="8"/>
    </row>
    <row r="45" spans="1:23" s="5" customFormat="1" ht="15.75" thickBot="1">
      <c r="A45" s="35"/>
      <c r="B45" s="41" t="s">
        <v>9</v>
      </c>
      <c r="C45" s="42" t="s">
        <v>10</v>
      </c>
      <c r="D45" s="43" t="s">
        <v>11</v>
      </c>
      <c r="E45" s="43" t="s">
        <v>12</v>
      </c>
      <c r="F45" s="44" t="s">
        <v>155</v>
      </c>
      <c r="G45" s="44" t="s">
        <v>156</v>
      </c>
      <c r="H45" s="45" t="s">
        <v>157</v>
      </c>
      <c r="I45" s="44" t="s">
        <v>21</v>
      </c>
      <c r="J45" s="46" t="s">
        <v>16</v>
      </c>
      <c r="K45" s="37"/>
      <c r="L45" s="34"/>
      <c r="V45" s="15" t="s">
        <v>5</v>
      </c>
      <c r="W45" s="15" t="s">
        <v>6</v>
      </c>
    </row>
    <row r="46" spans="1:23" s="5" customFormat="1">
      <c r="A46" s="7"/>
      <c r="B46" s="47">
        <v>1</v>
      </c>
      <c r="C46" s="74">
        <v>45292</v>
      </c>
      <c r="D46" s="17" t="s">
        <v>39</v>
      </c>
      <c r="E46" s="17" t="s">
        <v>208</v>
      </c>
      <c r="F46" s="18">
        <v>5</v>
      </c>
      <c r="G46" s="18">
        <v>12</v>
      </c>
      <c r="H46" s="18">
        <v>7</v>
      </c>
      <c r="I46" s="49">
        <v>75</v>
      </c>
      <c r="J46" s="38">
        <f>H46*I46</f>
        <v>525</v>
      </c>
      <c r="K46" s="8"/>
      <c r="V46" s="5">
        <f>IF($J46&gt;0,1,0)</f>
        <v>1</v>
      </c>
      <c r="W46" s="5">
        <f>IF($J46&lt;0,1,0)</f>
        <v>0</v>
      </c>
    </row>
    <row r="47" spans="1:23" s="5" customFormat="1">
      <c r="A47" s="7"/>
      <c r="B47" s="22">
        <f>B46+1</f>
        <v>2</v>
      </c>
      <c r="C47" s="74">
        <v>45299</v>
      </c>
      <c r="D47" s="21" t="s">
        <v>39</v>
      </c>
      <c r="E47" s="21" t="s">
        <v>214</v>
      </c>
      <c r="F47" s="19">
        <v>10</v>
      </c>
      <c r="G47" s="19">
        <v>8</v>
      </c>
      <c r="H47" s="19">
        <v>-2</v>
      </c>
      <c r="I47" s="20">
        <v>75</v>
      </c>
      <c r="J47" s="39">
        <f>H47*I47</f>
        <v>-150</v>
      </c>
      <c r="K47" s="8"/>
      <c r="V47" s="5">
        <f t="shared" ref="V47:V54" si="9">IF($J47&gt;0,1,0)</f>
        <v>0</v>
      </c>
      <c r="W47" s="5">
        <f t="shared" ref="W47:W54" si="10">IF($J47&lt;0,1,0)</f>
        <v>1</v>
      </c>
    </row>
    <row r="48" spans="1:23" s="5" customFormat="1">
      <c r="A48" s="7"/>
      <c r="B48" s="22">
        <f t="shared" ref="B48:B54" si="11">B47+1</f>
        <v>3</v>
      </c>
      <c r="C48" s="74">
        <v>45306</v>
      </c>
      <c r="D48" s="21" t="s">
        <v>39</v>
      </c>
      <c r="E48" s="21" t="s">
        <v>219</v>
      </c>
      <c r="F48" s="19">
        <v>10</v>
      </c>
      <c r="G48" s="19">
        <v>85</v>
      </c>
      <c r="H48" s="19">
        <v>75</v>
      </c>
      <c r="I48" s="20">
        <v>75</v>
      </c>
      <c r="J48" s="39">
        <f>H48*I48</f>
        <v>5625</v>
      </c>
      <c r="K48" s="8"/>
      <c r="V48" s="5">
        <f t="shared" si="9"/>
        <v>1</v>
      </c>
      <c r="W48" s="5">
        <f t="shared" si="10"/>
        <v>0</v>
      </c>
    </row>
    <row r="49" spans="1:23" s="5" customFormat="1">
      <c r="A49" s="7"/>
      <c r="B49" s="22">
        <f t="shared" si="11"/>
        <v>4</v>
      </c>
      <c r="C49" s="74">
        <v>45311</v>
      </c>
      <c r="D49" s="21" t="s">
        <v>39</v>
      </c>
      <c r="E49" s="21" t="s">
        <v>226</v>
      </c>
      <c r="F49" s="20">
        <v>15</v>
      </c>
      <c r="G49" s="20">
        <v>0</v>
      </c>
      <c r="H49" s="21">
        <v>-15</v>
      </c>
      <c r="I49" s="20">
        <v>75</v>
      </c>
      <c r="J49" s="39">
        <f>I49*H49</f>
        <v>-1125</v>
      </c>
      <c r="K49" s="8"/>
      <c r="V49" s="5">
        <f t="shared" si="9"/>
        <v>0</v>
      </c>
      <c r="W49" s="5">
        <f t="shared" si="10"/>
        <v>1</v>
      </c>
    </row>
    <row r="50" spans="1:23" s="5" customFormat="1">
      <c r="A50" s="7"/>
      <c r="B50" s="22">
        <f t="shared" si="11"/>
        <v>5</v>
      </c>
      <c r="C50" s="74">
        <v>45320</v>
      </c>
      <c r="D50" s="21" t="s">
        <v>39</v>
      </c>
      <c r="E50" s="21" t="s">
        <v>233</v>
      </c>
      <c r="F50" s="20">
        <v>10</v>
      </c>
      <c r="G50" s="20">
        <v>59</v>
      </c>
      <c r="H50" s="21">
        <v>49</v>
      </c>
      <c r="I50" s="20">
        <v>75</v>
      </c>
      <c r="J50" s="39">
        <f t="shared" ref="J50:J54" si="12">I50*H50</f>
        <v>3675</v>
      </c>
      <c r="K50" s="8"/>
      <c r="V50" s="5">
        <f t="shared" si="9"/>
        <v>1</v>
      </c>
      <c r="W50" s="5">
        <f t="shared" si="10"/>
        <v>0</v>
      </c>
    </row>
    <row r="51" spans="1:23" s="5" customFormat="1">
      <c r="A51" s="7"/>
      <c r="B51" s="22">
        <f t="shared" si="11"/>
        <v>6</v>
      </c>
      <c r="C51" s="74"/>
      <c r="D51" s="21"/>
      <c r="E51" s="21"/>
      <c r="F51" s="20"/>
      <c r="G51" s="20"/>
      <c r="H51" s="21"/>
      <c r="I51" s="20"/>
      <c r="J51" s="39">
        <f t="shared" si="12"/>
        <v>0</v>
      </c>
      <c r="K51" s="8"/>
      <c r="V51" s="5">
        <f t="shared" si="9"/>
        <v>0</v>
      </c>
      <c r="W51" s="5">
        <f t="shared" si="10"/>
        <v>0</v>
      </c>
    </row>
    <row r="52" spans="1:23" s="5" customFormat="1">
      <c r="A52" s="7"/>
      <c r="B52" s="22">
        <f t="shared" si="11"/>
        <v>7</v>
      </c>
      <c r="C52" s="74"/>
      <c r="D52" s="21"/>
      <c r="E52" s="21"/>
      <c r="F52" s="20"/>
      <c r="G52" s="20"/>
      <c r="H52" s="21"/>
      <c r="I52" s="20"/>
      <c r="J52" s="39">
        <f t="shared" si="12"/>
        <v>0</v>
      </c>
      <c r="K52" s="8"/>
      <c r="V52" s="5">
        <f t="shared" si="9"/>
        <v>0</v>
      </c>
      <c r="W52" s="5">
        <f t="shared" si="10"/>
        <v>0</v>
      </c>
    </row>
    <row r="53" spans="1:23" s="5" customFormat="1">
      <c r="A53" s="7"/>
      <c r="B53" s="22">
        <f t="shared" si="11"/>
        <v>8</v>
      </c>
      <c r="C53" s="74"/>
      <c r="D53" s="21"/>
      <c r="E53" s="21"/>
      <c r="F53" s="20"/>
      <c r="G53" s="20"/>
      <c r="H53" s="21"/>
      <c r="I53" s="20"/>
      <c r="J53" s="39">
        <f t="shared" si="12"/>
        <v>0</v>
      </c>
      <c r="K53" s="8"/>
      <c r="V53" s="5">
        <f t="shared" si="9"/>
        <v>0</v>
      </c>
      <c r="W53" s="5">
        <f t="shared" si="10"/>
        <v>0</v>
      </c>
    </row>
    <row r="54" spans="1:23" s="5" customFormat="1" ht="15.75" thickBot="1">
      <c r="A54" s="7"/>
      <c r="B54" s="22">
        <f t="shared" si="11"/>
        <v>9</v>
      </c>
      <c r="C54" s="74"/>
      <c r="D54" s="21"/>
      <c r="E54" s="21"/>
      <c r="F54" s="20"/>
      <c r="G54" s="20"/>
      <c r="H54" s="21"/>
      <c r="I54" s="20"/>
      <c r="J54" s="39">
        <f t="shared" si="12"/>
        <v>0</v>
      </c>
      <c r="K54" s="8"/>
      <c r="V54" s="5">
        <f t="shared" si="9"/>
        <v>0</v>
      </c>
      <c r="W54" s="5">
        <f t="shared" si="10"/>
        <v>0</v>
      </c>
    </row>
    <row r="55" spans="1:23" s="5" customFormat="1" ht="24" thickBot="1">
      <c r="A55" s="7"/>
      <c r="B55" s="127" t="s">
        <v>19</v>
      </c>
      <c r="C55" s="163"/>
      <c r="D55" s="163"/>
      <c r="E55" s="163"/>
      <c r="F55" s="163"/>
      <c r="G55" s="163"/>
      <c r="H55" s="164"/>
      <c r="I55" s="27" t="s">
        <v>20</v>
      </c>
      <c r="J55" s="28">
        <f>SUM(J46:J54)</f>
        <v>8550</v>
      </c>
      <c r="K55" s="8"/>
      <c r="V55" s="5">
        <f>SUM(V46:V54)</f>
        <v>3</v>
      </c>
      <c r="W55" s="5">
        <f>SUM(W46:W54)</f>
        <v>2</v>
      </c>
    </row>
    <row r="56" spans="1:23" s="5" customFormat="1" ht="30" customHeight="1" thickBot="1">
      <c r="A56" s="29"/>
      <c r="B56" s="30"/>
      <c r="C56" s="30"/>
      <c r="D56" s="30"/>
      <c r="E56" s="30"/>
      <c r="F56" s="30"/>
      <c r="G56" s="30"/>
      <c r="H56" s="31"/>
      <c r="I56" s="30"/>
      <c r="J56" s="31"/>
      <c r="K56" s="32"/>
    </row>
    <row r="57" spans="1:23" s="5" customFormat="1" ht="15.75" thickBot="1">
      <c r="A57" s="15"/>
      <c r="B57" s="15"/>
      <c r="C57" s="15"/>
      <c r="D57" s="15"/>
      <c r="E57" s="15"/>
      <c r="F57" s="15"/>
      <c r="G57" s="15"/>
      <c r="H57" s="33"/>
      <c r="I57" s="15"/>
      <c r="J57" s="33"/>
      <c r="K57" s="15"/>
    </row>
    <row r="58" spans="1:23" s="5" customFormat="1" ht="30" customHeight="1" thickBot="1">
      <c r="A58" s="1"/>
      <c r="B58" s="2"/>
      <c r="C58" s="2"/>
      <c r="D58" s="2"/>
      <c r="E58" s="2"/>
      <c r="F58" s="2"/>
      <c r="G58" s="2"/>
      <c r="H58" s="3"/>
      <c r="I58" s="2"/>
      <c r="J58" s="3"/>
      <c r="K58" s="4"/>
    </row>
    <row r="59" spans="1:23" s="5" customFormat="1" ht="27" thickBot="1">
      <c r="A59" s="7" t="s">
        <v>1</v>
      </c>
      <c r="B59" s="155" t="s">
        <v>2</v>
      </c>
      <c r="C59" s="156"/>
      <c r="D59" s="156"/>
      <c r="E59" s="156"/>
      <c r="F59" s="156"/>
      <c r="G59" s="156"/>
      <c r="H59" s="156"/>
      <c r="I59" s="156"/>
      <c r="J59" s="157"/>
      <c r="K59" s="8"/>
    </row>
    <row r="60" spans="1:23" s="5" customFormat="1" ht="16.5" thickBot="1">
      <c r="A60" s="7"/>
      <c r="B60" s="168">
        <v>45292</v>
      </c>
      <c r="C60" s="169"/>
      <c r="D60" s="169"/>
      <c r="E60" s="169"/>
      <c r="F60" s="169"/>
      <c r="G60" s="169"/>
      <c r="H60" s="169"/>
      <c r="I60" s="169"/>
      <c r="J60" s="170"/>
      <c r="K60" s="8"/>
    </row>
    <row r="61" spans="1:23" s="5" customFormat="1" ht="15.75">
      <c r="A61" s="7"/>
      <c r="B61" s="219" t="s">
        <v>24</v>
      </c>
      <c r="C61" s="220"/>
      <c r="D61" s="220"/>
      <c r="E61" s="220"/>
      <c r="F61" s="220"/>
      <c r="G61" s="220"/>
      <c r="H61" s="220"/>
      <c r="I61" s="220"/>
      <c r="J61" s="221"/>
      <c r="K61" s="8"/>
    </row>
    <row r="62" spans="1:23" s="5" customFormat="1">
      <c r="A62" s="35"/>
      <c r="B62" s="92" t="s">
        <v>9</v>
      </c>
      <c r="C62" s="93" t="s">
        <v>10</v>
      </c>
      <c r="D62" s="94" t="s">
        <v>11</v>
      </c>
      <c r="E62" s="94" t="s">
        <v>12</v>
      </c>
      <c r="F62" s="92" t="s">
        <v>155</v>
      </c>
      <c r="G62" s="92" t="s">
        <v>156</v>
      </c>
      <c r="H62" s="95" t="s">
        <v>157</v>
      </c>
      <c r="I62" s="92" t="s">
        <v>21</v>
      </c>
      <c r="J62" s="95" t="s">
        <v>16</v>
      </c>
      <c r="K62" s="37"/>
      <c r="L62" s="34"/>
      <c r="V62" s="15" t="s">
        <v>5</v>
      </c>
      <c r="W62" s="15" t="s">
        <v>6</v>
      </c>
    </row>
    <row r="63" spans="1:23" s="5" customFormat="1">
      <c r="A63" s="7"/>
      <c r="B63" s="19">
        <v>1</v>
      </c>
      <c r="C63" s="74">
        <v>45292</v>
      </c>
      <c r="D63" s="21" t="s">
        <v>39</v>
      </c>
      <c r="E63" s="76" t="s">
        <v>207</v>
      </c>
      <c r="F63" s="19">
        <v>30</v>
      </c>
      <c r="G63" s="19">
        <v>60</v>
      </c>
      <c r="H63" s="19">
        <v>30</v>
      </c>
      <c r="I63" s="20">
        <v>30</v>
      </c>
      <c r="J63" s="21">
        <f>H63*I63</f>
        <v>900</v>
      </c>
      <c r="K63" s="8"/>
      <c r="V63" s="5">
        <f>IF($J63&gt;0,1,0)</f>
        <v>1</v>
      </c>
      <c r="W63" s="5">
        <f>IF($J63&lt;0,1,0)</f>
        <v>0</v>
      </c>
    </row>
    <row r="64" spans="1:23" s="5" customFormat="1">
      <c r="A64" s="7"/>
      <c r="B64" s="19">
        <f>B63+1</f>
        <v>2</v>
      </c>
      <c r="C64" s="74">
        <v>45296</v>
      </c>
      <c r="D64" s="21" t="s">
        <v>39</v>
      </c>
      <c r="E64" s="21" t="s">
        <v>212</v>
      </c>
      <c r="F64" s="19">
        <v>25</v>
      </c>
      <c r="G64" s="19">
        <v>0</v>
      </c>
      <c r="H64" s="19">
        <v>-25</v>
      </c>
      <c r="I64" s="20">
        <v>20</v>
      </c>
      <c r="J64" s="21">
        <f>H64*I64</f>
        <v>-500</v>
      </c>
      <c r="K64" s="8"/>
      <c r="V64" s="5">
        <f t="shared" ref="V64:V75" si="13">IF($J64&gt;0,1,0)</f>
        <v>0</v>
      </c>
      <c r="W64" s="5">
        <f t="shared" ref="W64:W75" si="14">IF($J64&lt;0,1,0)</f>
        <v>1</v>
      </c>
    </row>
    <row r="65" spans="1:23" s="5" customFormat="1">
      <c r="A65" s="7"/>
      <c r="B65" s="19">
        <f>B64+1</f>
        <v>3</v>
      </c>
      <c r="C65" s="74">
        <v>45296</v>
      </c>
      <c r="D65" s="21" t="s">
        <v>39</v>
      </c>
      <c r="E65" s="21" t="s">
        <v>213</v>
      </c>
      <c r="F65" s="19">
        <v>20</v>
      </c>
      <c r="G65" s="19">
        <v>52</v>
      </c>
      <c r="H65" s="19">
        <v>32</v>
      </c>
      <c r="I65" s="20">
        <v>20</v>
      </c>
      <c r="J65" s="21">
        <f>H65*I65</f>
        <v>640</v>
      </c>
      <c r="K65" s="8"/>
      <c r="V65" s="5">
        <f t="shared" si="13"/>
        <v>1</v>
      </c>
      <c r="W65" s="5">
        <f t="shared" si="14"/>
        <v>0</v>
      </c>
    </row>
    <row r="66" spans="1:23" s="5" customFormat="1">
      <c r="A66" s="7"/>
      <c r="B66" s="19">
        <f t="shared" ref="B66:B71" si="15">B65+1</f>
        <v>4</v>
      </c>
      <c r="C66" s="74">
        <v>45299</v>
      </c>
      <c r="D66" s="21" t="s">
        <v>39</v>
      </c>
      <c r="E66" s="21" t="s">
        <v>215</v>
      </c>
      <c r="F66" s="20">
        <v>30</v>
      </c>
      <c r="G66" s="20">
        <v>411</v>
      </c>
      <c r="H66" s="21">
        <v>381</v>
      </c>
      <c r="I66" s="20">
        <v>30</v>
      </c>
      <c r="J66" s="21">
        <f>I66*H66</f>
        <v>11430</v>
      </c>
      <c r="K66" s="8"/>
      <c r="V66" s="5">
        <f t="shared" si="13"/>
        <v>1</v>
      </c>
      <c r="W66" s="5">
        <f t="shared" si="14"/>
        <v>0</v>
      </c>
    </row>
    <row r="67" spans="1:23" s="5" customFormat="1">
      <c r="A67" s="7"/>
      <c r="B67" s="19">
        <f t="shared" si="15"/>
        <v>5</v>
      </c>
      <c r="C67" s="74">
        <v>45303</v>
      </c>
      <c r="D67" s="21" t="s">
        <v>39</v>
      </c>
      <c r="E67" s="21" t="s">
        <v>218</v>
      </c>
      <c r="F67" s="20">
        <v>40</v>
      </c>
      <c r="G67" s="20">
        <v>145</v>
      </c>
      <c r="H67" s="21">
        <v>105</v>
      </c>
      <c r="I67" s="20">
        <v>20</v>
      </c>
      <c r="J67" s="21">
        <f t="shared" ref="J67:J75" si="16">I67*H67</f>
        <v>2100</v>
      </c>
      <c r="K67" s="8"/>
      <c r="M67" s="5" t="s">
        <v>17</v>
      </c>
      <c r="V67" s="5">
        <f t="shared" si="13"/>
        <v>1</v>
      </c>
      <c r="W67" s="5">
        <f t="shared" si="14"/>
        <v>0</v>
      </c>
    </row>
    <row r="68" spans="1:23" s="5" customFormat="1">
      <c r="A68" s="7"/>
      <c r="B68" s="19">
        <f t="shared" si="15"/>
        <v>6</v>
      </c>
      <c r="C68" s="74">
        <v>45306</v>
      </c>
      <c r="D68" s="21" t="s">
        <v>39</v>
      </c>
      <c r="E68" s="21" t="s">
        <v>221</v>
      </c>
      <c r="F68" s="20">
        <v>25</v>
      </c>
      <c r="G68" s="19">
        <v>44</v>
      </c>
      <c r="H68" s="19">
        <v>19</v>
      </c>
      <c r="I68" s="20">
        <v>30</v>
      </c>
      <c r="J68" s="21">
        <f t="shared" si="16"/>
        <v>570</v>
      </c>
      <c r="K68" s="8"/>
      <c r="V68" s="5">
        <f t="shared" si="13"/>
        <v>1</v>
      </c>
      <c r="W68" s="5">
        <f t="shared" si="14"/>
        <v>0</v>
      </c>
    </row>
    <row r="69" spans="1:23" s="5" customFormat="1">
      <c r="A69" s="7"/>
      <c r="B69" s="19">
        <f t="shared" si="15"/>
        <v>7</v>
      </c>
      <c r="C69" s="74">
        <v>45310</v>
      </c>
      <c r="D69" s="21" t="s">
        <v>39</v>
      </c>
      <c r="E69" s="21" t="s">
        <v>224</v>
      </c>
      <c r="F69" s="20">
        <v>30</v>
      </c>
      <c r="G69" s="20">
        <v>45</v>
      </c>
      <c r="H69" s="21">
        <v>15</v>
      </c>
      <c r="I69" s="20">
        <v>20</v>
      </c>
      <c r="J69" s="21">
        <f t="shared" si="16"/>
        <v>300</v>
      </c>
      <c r="K69" s="8"/>
      <c r="V69" s="5">
        <f t="shared" si="13"/>
        <v>1</v>
      </c>
      <c r="W69" s="5">
        <f t="shared" si="14"/>
        <v>0</v>
      </c>
    </row>
    <row r="70" spans="1:23" s="5" customFormat="1">
      <c r="A70" s="7"/>
      <c r="B70" s="19">
        <f t="shared" si="15"/>
        <v>8</v>
      </c>
      <c r="C70" s="74">
        <v>45310</v>
      </c>
      <c r="D70" s="21" t="s">
        <v>39</v>
      </c>
      <c r="E70" s="21" t="s">
        <v>225</v>
      </c>
      <c r="F70" s="20">
        <v>25</v>
      </c>
      <c r="G70" s="20">
        <v>50</v>
      </c>
      <c r="H70" s="21">
        <v>25</v>
      </c>
      <c r="I70" s="20">
        <v>20</v>
      </c>
      <c r="J70" s="21">
        <f t="shared" si="16"/>
        <v>500</v>
      </c>
      <c r="K70" s="8"/>
      <c r="V70" s="5">
        <f t="shared" si="13"/>
        <v>1</v>
      </c>
      <c r="W70" s="5">
        <f t="shared" si="14"/>
        <v>0</v>
      </c>
    </row>
    <row r="71" spans="1:23" s="5" customFormat="1">
      <c r="A71" s="7"/>
      <c r="B71" s="19">
        <f t="shared" si="15"/>
        <v>9</v>
      </c>
      <c r="C71" s="74">
        <v>45311</v>
      </c>
      <c r="D71" s="21" t="s">
        <v>39</v>
      </c>
      <c r="E71" s="21" t="s">
        <v>227</v>
      </c>
      <c r="F71" s="20">
        <v>40</v>
      </c>
      <c r="G71" s="19">
        <v>67</v>
      </c>
      <c r="H71" s="21">
        <v>27</v>
      </c>
      <c r="I71" s="20">
        <v>30</v>
      </c>
      <c r="J71" s="21">
        <f t="shared" si="16"/>
        <v>810</v>
      </c>
      <c r="K71" s="8"/>
      <c r="V71" s="5">
        <f t="shared" si="13"/>
        <v>1</v>
      </c>
      <c r="W71" s="5">
        <f t="shared" si="14"/>
        <v>0</v>
      </c>
    </row>
    <row r="72" spans="1:23" s="5" customFormat="1">
      <c r="A72" s="7"/>
      <c r="B72" s="19">
        <v>10</v>
      </c>
      <c r="C72" s="74">
        <v>45315</v>
      </c>
      <c r="D72" s="21" t="s">
        <v>39</v>
      </c>
      <c r="E72" s="21" t="s">
        <v>231</v>
      </c>
      <c r="F72" s="20">
        <v>130</v>
      </c>
      <c r="G72" s="19">
        <v>420</v>
      </c>
      <c r="H72" s="21">
        <v>290</v>
      </c>
      <c r="I72" s="20">
        <v>20</v>
      </c>
      <c r="J72" s="21">
        <f t="shared" si="16"/>
        <v>5800</v>
      </c>
      <c r="K72" s="8"/>
      <c r="V72" s="5">
        <f t="shared" si="13"/>
        <v>1</v>
      </c>
      <c r="W72" s="5">
        <f t="shared" si="14"/>
        <v>0</v>
      </c>
    </row>
    <row r="73" spans="1:23" s="5" customFormat="1">
      <c r="A73" s="7"/>
      <c r="B73" s="19">
        <v>11</v>
      </c>
      <c r="C73" s="74">
        <v>45316</v>
      </c>
      <c r="D73" s="21" t="s">
        <v>37</v>
      </c>
      <c r="E73" s="21" t="s">
        <v>229</v>
      </c>
      <c r="F73" s="20">
        <v>40</v>
      </c>
      <c r="G73" s="19">
        <v>20</v>
      </c>
      <c r="H73" s="21">
        <v>-20</v>
      </c>
      <c r="I73" s="20">
        <v>20</v>
      </c>
      <c r="J73" s="21">
        <f t="shared" si="16"/>
        <v>-400</v>
      </c>
      <c r="K73" s="8"/>
      <c r="V73" s="5">
        <f t="shared" si="13"/>
        <v>0</v>
      </c>
      <c r="W73" s="5">
        <f t="shared" si="14"/>
        <v>1</v>
      </c>
    </row>
    <row r="74" spans="1:23" s="5" customFormat="1">
      <c r="A74" s="7"/>
      <c r="B74" s="19">
        <v>12</v>
      </c>
      <c r="C74" s="74">
        <v>45316</v>
      </c>
      <c r="D74" s="21" t="s">
        <v>39</v>
      </c>
      <c r="E74" s="21" t="s">
        <v>232</v>
      </c>
      <c r="F74" s="20">
        <v>15</v>
      </c>
      <c r="G74" s="19">
        <v>99</v>
      </c>
      <c r="H74" s="21">
        <v>84</v>
      </c>
      <c r="I74" s="20">
        <v>20</v>
      </c>
      <c r="J74" s="21">
        <f t="shared" si="16"/>
        <v>1680</v>
      </c>
      <c r="K74" s="8"/>
      <c r="V74" s="5">
        <f t="shared" si="13"/>
        <v>1</v>
      </c>
      <c r="W74" s="5">
        <f t="shared" si="14"/>
        <v>0</v>
      </c>
    </row>
    <row r="75" spans="1:23" s="5" customFormat="1">
      <c r="A75" s="7"/>
      <c r="B75" s="19">
        <v>13</v>
      </c>
      <c r="C75" s="74">
        <v>45320</v>
      </c>
      <c r="D75" s="21" t="s">
        <v>39</v>
      </c>
      <c r="E75" s="21" t="s">
        <v>234</v>
      </c>
      <c r="F75" s="20">
        <v>30</v>
      </c>
      <c r="G75" s="19">
        <v>50</v>
      </c>
      <c r="H75" s="21">
        <v>20</v>
      </c>
      <c r="I75" s="20">
        <v>30</v>
      </c>
      <c r="J75" s="21">
        <f t="shared" si="16"/>
        <v>600</v>
      </c>
      <c r="K75" s="8"/>
      <c r="V75" s="5">
        <f t="shared" si="13"/>
        <v>1</v>
      </c>
      <c r="W75" s="5">
        <f t="shared" si="14"/>
        <v>0</v>
      </c>
    </row>
    <row r="76" spans="1:23" s="5" customFormat="1" ht="24" thickBot="1">
      <c r="A76" s="7"/>
      <c r="B76" s="216" t="s">
        <v>19</v>
      </c>
      <c r="C76" s="217"/>
      <c r="D76" s="217"/>
      <c r="E76" s="217"/>
      <c r="F76" s="217"/>
      <c r="G76" s="217"/>
      <c r="H76" s="218"/>
      <c r="I76" s="27" t="s">
        <v>20</v>
      </c>
      <c r="J76" s="28">
        <f>SUM(J63:J75)</f>
        <v>24430</v>
      </c>
      <c r="K76" s="8"/>
      <c r="V76" s="5">
        <f>SUM(V63:V75)</f>
        <v>11</v>
      </c>
      <c r="W76" s="5">
        <f>SUM(W63:W75)</f>
        <v>2</v>
      </c>
    </row>
    <row r="77" spans="1:23" s="5" customFormat="1" ht="30" customHeight="1" thickBot="1">
      <c r="A77" s="29"/>
      <c r="B77" s="30"/>
      <c r="C77" s="30"/>
      <c r="D77" s="30"/>
      <c r="E77" s="30"/>
      <c r="F77" s="30"/>
      <c r="G77" s="30"/>
      <c r="H77" s="31"/>
      <c r="I77" s="30"/>
      <c r="J77" s="31"/>
      <c r="K77" s="32"/>
    </row>
  </sheetData>
  <mergeCells count="5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R8:R9"/>
    <mergeCell ref="Q12:Q13"/>
    <mergeCell ref="R12:R13"/>
    <mergeCell ref="R6:R7"/>
    <mergeCell ref="M8:M9"/>
    <mergeCell ref="N8:N9"/>
    <mergeCell ref="O8:O9"/>
    <mergeCell ref="P8:P9"/>
    <mergeCell ref="Q8:Q9"/>
    <mergeCell ref="M6:M7"/>
    <mergeCell ref="N6:N7"/>
    <mergeCell ref="O6:O7"/>
    <mergeCell ref="P6:P7"/>
    <mergeCell ref="Q6:Q7"/>
    <mergeCell ref="B27:J27"/>
    <mergeCell ref="M10:M11"/>
    <mergeCell ref="N10:N11"/>
    <mergeCell ref="O10:O11"/>
    <mergeCell ref="P10:P11"/>
    <mergeCell ref="B21:H21"/>
    <mergeCell ref="B25:J25"/>
    <mergeCell ref="B26:J26"/>
    <mergeCell ref="O12:O13"/>
    <mergeCell ref="P12:P13"/>
    <mergeCell ref="M14:O16"/>
    <mergeCell ref="P14:R16"/>
    <mergeCell ref="Q10:Q11"/>
    <mergeCell ref="R10:R11"/>
    <mergeCell ref="M12:M13"/>
    <mergeCell ref="N12:N13"/>
    <mergeCell ref="B60:J60"/>
    <mergeCell ref="B61:J61"/>
    <mergeCell ref="B76:H76"/>
    <mergeCell ref="B38:H38"/>
    <mergeCell ref="B42:J42"/>
    <mergeCell ref="B43:J43"/>
    <mergeCell ref="B44:J44"/>
    <mergeCell ref="B55:H55"/>
    <mergeCell ref="B59:J59"/>
  </mergeCells>
  <hyperlinks>
    <hyperlink ref="B38" r:id="rId1"/>
    <hyperlink ref="B55" r:id="rId2"/>
    <hyperlink ref="B76" r:id="rId3"/>
    <hyperlink ref="M1" location="'MASTER '!A1" display="Back"/>
    <hyperlink ref="M6:M7" location="'SEP 2023'!A30" display="FINNIFTY"/>
    <hyperlink ref="M10:M11" location="'SEP 2023'!A70" display="SENSEX"/>
    <hyperlink ref="M8:M9" location="'SEP 2023'!A50" display="MIDCPNIFTY"/>
    <hyperlink ref="M4:M5" location="'SEP 2023'!A1" display="INDEX OPTION"/>
    <hyperlink ref="B21" r:id="rId4"/>
  </hyperlinks>
  <pageMargins left="0.7" right="0.7" top="0.75" bottom="0.75" header="0.3" footer="0.3"/>
  <drawing r:id="rId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W77"/>
  <sheetViews>
    <sheetView workbookViewId="0">
      <selection activeCell="M12" sqref="M12:R13"/>
    </sheetView>
  </sheetViews>
  <sheetFormatPr defaultRowHeight="15"/>
  <cols>
    <col min="1" max="1" width="5.28515625" customWidth="1"/>
    <col min="3" max="3" width="11.28515625" customWidth="1"/>
    <col min="5" max="5" width="21.28515625" customWidth="1"/>
    <col min="6" max="6" width="12" customWidth="1"/>
    <col min="7" max="7" width="10.5703125" customWidth="1"/>
    <col min="8" max="8" width="13.140625" customWidth="1"/>
    <col min="9" max="9" width="11.140625" customWidth="1"/>
    <col min="10" max="10" width="12.5703125" customWidth="1"/>
    <col min="11" max="11" width="5.28515625" customWidth="1"/>
    <col min="13" max="13" width="14.42578125" customWidth="1"/>
    <col min="18" max="18" width="11.28515625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45323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23</v>
      </c>
      <c r="C4" s="172"/>
      <c r="D4" s="172"/>
      <c r="E4" s="172"/>
      <c r="F4" s="172"/>
      <c r="G4" s="172"/>
      <c r="H4" s="172"/>
      <c r="I4" s="172"/>
      <c r="J4" s="173"/>
      <c r="K4" s="8"/>
      <c r="M4" s="174" t="s">
        <v>25</v>
      </c>
      <c r="N4" s="176">
        <f>COUNT(C6:C20)</f>
        <v>11</v>
      </c>
      <c r="O4" s="178">
        <f>V21</f>
        <v>10</v>
      </c>
      <c r="P4" s="178">
        <f>W21</f>
        <v>1</v>
      </c>
      <c r="Q4" s="180">
        <f>N4-O4-P4</f>
        <v>0</v>
      </c>
      <c r="R4" s="182">
        <f>O4/N4</f>
        <v>0.90909090909090906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21</v>
      </c>
      <c r="J5" s="14" t="s">
        <v>16</v>
      </c>
      <c r="K5" s="8"/>
      <c r="M5" s="175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6">
        <v>1</v>
      </c>
      <c r="C6" s="73">
        <v>45323</v>
      </c>
      <c r="D6" s="17" t="s">
        <v>39</v>
      </c>
      <c r="E6" s="17" t="s">
        <v>237</v>
      </c>
      <c r="F6" s="18">
        <v>15</v>
      </c>
      <c r="G6" s="18">
        <v>25</v>
      </c>
      <c r="H6" s="18">
        <v>10</v>
      </c>
      <c r="I6" s="49">
        <v>100</v>
      </c>
      <c r="J6" s="38">
        <f>H6*I6</f>
        <v>1000</v>
      </c>
      <c r="K6" s="8"/>
      <c r="M6" s="189" t="s">
        <v>26</v>
      </c>
      <c r="N6" s="190">
        <f>COUNT(C29:C37)</f>
        <v>4</v>
      </c>
      <c r="O6" s="191">
        <f>V38</f>
        <v>3</v>
      </c>
      <c r="P6" s="191">
        <f>W38</f>
        <v>1</v>
      </c>
      <c r="Q6" s="192">
        <f>N6-O6-P6</f>
        <v>0</v>
      </c>
      <c r="R6" s="188">
        <f>O6/N6</f>
        <v>0.75</v>
      </c>
      <c r="V6" s="5">
        <f>IF($J6&gt;0,1,0)</f>
        <v>1</v>
      </c>
      <c r="W6" s="5">
        <f>IF($J6&lt;0,1,0)</f>
        <v>0</v>
      </c>
    </row>
    <row r="7" spans="1:23" s="5" customFormat="1">
      <c r="A7" s="7"/>
      <c r="B7" s="22">
        <f>B6+1</f>
        <v>2</v>
      </c>
      <c r="C7" s="74">
        <v>45329</v>
      </c>
      <c r="D7" s="21" t="s">
        <v>39</v>
      </c>
      <c r="E7" s="21" t="s">
        <v>41</v>
      </c>
      <c r="F7" s="19">
        <v>40</v>
      </c>
      <c r="G7" s="19">
        <v>50</v>
      </c>
      <c r="H7" s="19">
        <v>10</v>
      </c>
      <c r="I7" s="20">
        <v>30</v>
      </c>
      <c r="J7" s="39">
        <f>H7*I7</f>
        <v>300</v>
      </c>
      <c r="K7" s="8"/>
      <c r="M7" s="175"/>
      <c r="N7" s="177"/>
      <c r="O7" s="179"/>
      <c r="P7" s="179"/>
      <c r="Q7" s="181"/>
      <c r="R7" s="183"/>
      <c r="V7" s="5">
        <f t="shared" ref="V7:V20" si="0">IF($J7&gt;0,1,0)</f>
        <v>1</v>
      </c>
      <c r="W7" s="5">
        <f t="shared" ref="W7:W20" si="1">IF($J7&lt;0,1,0)</f>
        <v>0</v>
      </c>
    </row>
    <row r="8" spans="1:23" s="5" customFormat="1">
      <c r="A8" s="7"/>
      <c r="B8" s="22">
        <f t="shared" ref="B8:B20" si="2">B7+1</f>
        <v>3</v>
      </c>
      <c r="C8" s="74">
        <v>45330</v>
      </c>
      <c r="D8" s="21" t="s">
        <v>39</v>
      </c>
      <c r="E8" s="21" t="s">
        <v>205</v>
      </c>
      <c r="F8" s="19">
        <v>20</v>
      </c>
      <c r="G8" s="19">
        <v>30</v>
      </c>
      <c r="H8" s="19">
        <v>10</v>
      </c>
      <c r="I8" s="20">
        <v>100</v>
      </c>
      <c r="J8" s="39">
        <f>H8*I8</f>
        <v>1000</v>
      </c>
      <c r="K8" s="8"/>
      <c r="M8" s="189" t="s">
        <v>28</v>
      </c>
      <c r="N8" s="190">
        <f>COUNT(C46:C54)</f>
        <v>5</v>
      </c>
      <c r="O8" s="191">
        <f>V55</f>
        <v>3</v>
      </c>
      <c r="P8" s="191">
        <f>W55</f>
        <v>2</v>
      </c>
      <c r="Q8" s="192">
        <f>N8-O8-P8</f>
        <v>0</v>
      </c>
      <c r="R8" s="188">
        <f>O8/N8</f>
        <v>0.6</v>
      </c>
      <c r="V8" s="5">
        <f>IF($J8&gt;0,1,0)</f>
        <v>1</v>
      </c>
      <c r="W8" s="5">
        <f>IF($J8&lt;0,1,0)</f>
        <v>0</v>
      </c>
    </row>
    <row r="9" spans="1:23" s="5" customFormat="1">
      <c r="A9" s="7"/>
      <c r="B9" s="22">
        <f t="shared" si="2"/>
        <v>4</v>
      </c>
      <c r="C9" s="74">
        <v>45330</v>
      </c>
      <c r="D9" s="21" t="s">
        <v>39</v>
      </c>
      <c r="E9" s="21" t="s">
        <v>240</v>
      </c>
      <c r="F9" s="19">
        <v>15</v>
      </c>
      <c r="G9" s="19">
        <v>47</v>
      </c>
      <c r="H9" s="19">
        <v>32</v>
      </c>
      <c r="I9" s="20">
        <v>100</v>
      </c>
      <c r="J9" s="39">
        <f t="shared" ref="J9:J20" si="3">H9*I9</f>
        <v>3200</v>
      </c>
      <c r="K9" s="8"/>
      <c r="M9" s="175"/>
      <c r="N9" s="177"/>
      <c r="O9" s="179"/>
      <c r="P9" s="179"/>
      <c r="Q9" s="181"/>
      <c r="R9" s="183"/>
      <c r="V9" s="5">
        <f>IF($J9&gt;0,1,0)</f>
        <v>1</v>
      </c>
      <c r="W9" s="5">
        <f>IF($J9&lt;0,1,0)</f>
        <v>0</v>
      </c>
    </row>
    <row r="10" spans="1:23" s="5" customFormat="1">
      <c r="A10" s="7"/>
      <c r="B10" s="22">
        <f t="shared" si="2"/>
        <v>5</v>
      </c>
      <c r="C10" s="74">
        <v>45336</v>
      </c>
      <c r="D10" s="21" t="s">
        <v>39</v>
      </c>
      <c r="E10" s="21" t="s">
        <v>245</v>
      </c>
      <c r="F10" s="19">
        <v>25</v>
      </c>
      <c r="G10" s="19">
        <v>518</v>
      </c>
      <c r="H10" s="19">
        <v>493</v>
      </c>
      <c r="I10" s="20">
        <v>30</v>
      </c>
      <c r="J10" s="39">
        <f t="shared" si="3"/>
        <v>14790</v>
      </c>
      <c r="K10" s="8"/>
      <c r="M10" s="189" t="s">
        <v>27</v>
      </c>
      <c r="N10" s="190">
        <f>COUNT(C63:C75)</f>
        <v>10</v>
      </c>
      <c r="O10" s="191">
        <f>V76</f>
        <v>9</v>
      </c>
      <c r="P10" s="191">
        <f>W76</f>
        <v>1</v>
      </c>
      <c r="Q10" s="192">
        <v>0</v>
      </c>
      <c r="R10" s="188">
        <f>O10/N10</f>
        <v>0.9</v>
      </c>
      <c r="V10" s="5">
        <f>IF($J10&gt;0,1,0)</f>
        <v>1</v>
      </c>
      <c r="W10" s="5">
        <f>IF($J10&lt;0,1,0)</f>
        <v>0</v>
      </c>
    </row>
    <row r="11" spans="1:23" s="5" customFormat="1" ht="15.75" thickBot="1">
      <c r="A11" s="7"/>
      <c r="B11" s="22">
        <f t="shared" si="2"/>
        <v>6</v>
      </c>
      <c r="C11" s="74">
        <v>45337</v>
      </c>
      <c r="D11" s="21" t="s">
        <v>39</v>
      </c>
      <c r="E11" s="21" t="s">
        <v>246</v>
      </c>
      <c r="F11" s="19">
        <v>10</v>
      </c>
      <c r="G11" s="19">
        <v>27</v>
      </c>
      <c r="H11" s="19">
        <v>17</v>
      </c>
      <c r="I11" s="20">
        <v>100</v>
      </c>
      <c r="J11" s="39">
        <f t="shared" si="3"/>
        <v>1700</v>
      </c>
      <c r="K11" s="8"/>
      <c r="M11" s="175"/>
      <c r="N11" s="177"/>
      <c r="O11" s="179"/>
      <c r="P11" s="179"/>
      <c r="Q11" s="181"/>
      <c r="R11" s="183"/>
      <c r="V11" s="5">
        <f t="shared" si="0"/>
        <v>1</v>
      </c>
      <c r="W11" s="5">
        <f t="shared" si="1"/>
        <v>0</v>
      </c>
    </row>
    <row r="12" spans="1:23" s="5" customFormat="1" ht="15" customHeight="1">
      <c r="A12" s="7"/>
      <c r="B12" s="22">
        <f t="shared" si="2"/>
        <v>7</v>
      </c>
      <c r="C12" s="74">
        <v>45343</v>
      </c>
      <c r="D12" s="21" t="s">
        <v>39</v>
      </c>
      <c r="E12" s="21" t="s">
        <v>252</v>
      </c>
      <c r="F12" s="19">
        <v>40</v>
      </c>
      <c r="G12" s="19">
        <v>87</v>
      </c>
      <c r="H12" s="19">
        <v>47</v>
      </c>
      <c r="I12" s="20">
        <v>30</v>
      </c>
      <c r="J12" s="39">
        <f t="shared" si="3"/>
        <v>1410</v>
      </c>
      <c r="K12" s="8"/>
      <c r="M12" s="211" t="s">
        <v>72</v>
      </c>
      <c r="N12" s="213">
        <f>SUM(N4:N11)</f>
        <v>30</v>
      </c>
      <c r="O12" s="213">
        <f t="shared" ref="O12:Q12" si="4">SUM(O4:O11)</f>
        <v>25</v>
      </c>
      <c r="P12" s="213">
        <f t="shared" si="4"/>
        <v>5</v>
      </c>
      <c r="Q12" s="213">
        <f t="shared" si="4"/>
        <v>0</v>
      </c>
      <c r="R12" s="182">
        <f>O12/N12</f>
        <v>0.83333333333333337</v>
      </c>
      <c r="V12" s="5">
        <f t="shared" si="0"/>
        <v>1</v>
      </c>
      <c r="W12" s="5">
        <f t="shared" si="1"/>
        <v>0</v>
      </c>
    </row>
    <row r="13" spans="1:23" s="5" customFormat="1" ht="15" customHeight="1" thickBot="1">
      <c r="A13" s="7"/>
      <c r="B13" s="75">
        <f t="shared" si="2"/>
        <v>8</v>
      </c>
      <c r="C13" s="74">
        <v>45344</v>
      </c>
      <c r="D13" s="76" t="s">
        <v>39</v>
      </c>
      <c r="E13" s="76" t="s">
        <v>255</v>
      </c>
      <c r="F13" s="77">
        <v>15</v>
      </c>
      <c r="G13" s="77">
        <v>0</v>
      </c>
      <c r="H13" s="77">
        <v>-15</v>
      </c>
      <c r="I13" s="78">
        <v>100</v>
      </c>
      <c r="J13" s="39">
        <f>H13*I13</f>
        <v>-1500</v>
      </c>
      <c r="K13" s="8"/>
      <c r="M13" s="212"/>
      <c r="N13" s="214"/>
      <c r="O13" s="214"/>
      <c r="P13" s="214"/>
      <c r="Q13" s="214"/>
      <c r="R13" s="215"/>
      <c r="V13" s="5">
        <f t="shared" si="0"/>
        <v>0</v>
      </c>
      <c r="W13" s="5">
        <f t="shared" si="1"/>
        <v>1</v>
      </c>
    </row>
    <row r="14" spans="1:23" s="5" customFormat="1" ht="15" customHeight="1">
      <c r="A14" s="7"/>
      <c r="B14" s="75">
        <f t="shared" si="2"/>
        <v>9</v>
      </c>
      <c r="C14" s="74">
        <v>45344</v>
      </c>
      <c r="D14" s="76" t="s">
        <v>39</v>
      </c>
      <c r="E14" s="76" t="s">
        <v>254</v>
      </c>
      <c r="F14" s="77">
        <v>15</v>
      </c>
      <c r="G14" s="77">
        <v>34</v>
      </c>
      <c r="H14" s="77">
        <v>19</v>
      </c>
      <c r="I14" s="78">
        <v>100</v>
      </c>
      <c r="J14" s="79">
        <f t="shared" si="3"/>
        <v>1900</v>
      </c>
      <c r="K14" s="8"/>
      <c r="M14" s="193" t="s">
        <v>18</v>
      </c>
      <c r="N14" s="194"/>
      <c r="O14" s="195"/>
      <c r="P14" s="202">
        <f>R12</f>
        <v>0.83333333333333337</v>
      </c>
      <c r="Q14" s="203"/>
      <c r="R14" s="204"/>
      <c r="V14" s="5">
        <f t="shared" si="0"/>
        <v>1</v>
      </c>
      <c r="W14" s="5">
        <f t="shared" si="1"/>
        <v>0</v>
      </c>
    </row>
    <row r="15" spans="1:23" s="5" customFormat="1" ht="15" customHeight="1">
      <c r="A15" s="7"/>
      <c r="B15" s="22">
        <f t="shared" si="2"/>
        <v>10</v>
      </c>
      <c r="C15" s="74">
        <v>45351</v>
      </c>
      <c r="D15" s="76" t="s">
        <v>39</v>
      </c>
      <c r="E15" s="76" t="s">
        <v>258</v>
      </c>
      <c r="F15" s="77">
        <v>40</v>
      </c>
      <c r="G15" s="77">
        <v>150</v>
      </c>
      <c r="H15" s="77">
        <v>110</v>
      </c>
      <c r="I15" s="78">
        <v>30</v>
      </c>
      <c r="J15" s="79">
        <f t="shared" si="3"/>
        <v>3300</v>
      </c>
      <c r="K15" s="8"/>
      <c r="M15" s="196"/>
      <c r="N15" s="197"/>
      <c r="O15" s="198"/>
      <c r="P15" s="205"/>
      <c r="Q15" s="206"/>
      <c r="R15" s="207"/>
      <c r="V15" s="5">
        <f t="shared" si="0"/>
        <v>1</v>
      </c>
      <c r="W15" s="5">
        <f t="shared" si="1"/>
        <v>0</v>
      </c>
    </row>
    <row r="16" spans="1:23" s="5" customFormat="1" ht="15.75" customHeight="1" thickBot="1">
      <c r="A16" s="7"/>
      <c r="B16" s="22">
        <f t="shared" si="2"/>
        <v>11</v>
      </c>
      <c r="C16" s="74">
        <v>45351</v>
      </c>
      <c r="D16" s="21" t="s">
        <v>39</v>
      </c>
      <c r="E16" s="21" t="s">
        <v>259</v>
      </c>
      <c r="F16" s="19">
        <v>10</v>
      </c>
      <c r="G16" s="19">
        <v>33</v>
      </c>
      <c r="H16" s="19">
        <v>23</v>
      </c>
      <c r="I16" s="20">
        <v>100</v>
      </c>
      <c r="J16" s="39">
        <f t="shared" si="3"/>
        <v>2300</v>
      </c>
      <c r="K16" s="8"/>
      <c r="M16" s="199"/>
      <c r="N16" s="200"/>
      <c r="O16" s="201"/>
      <c r="P16" s="208"/>
      <c r="Q16" s="209"/>
      <c r="R16" s="210"/>
      <c r="V16" s="5">
        <f t="shared" si="0"/>
        <v>1</v>
      </c>
      <c r="W16" s="5">
        <f t="shared" si="1"/>
        <v>0</v>
      </c>
    </row>
    <row r="17" spans="1:23" s="5" customFormat="1" ht="15" customHeight="1">
      <c r="A17" s="7"/>
      <c r="B17" s="22">
        <f t="shared" si="2"/>
        <v>12</v>
      </c>
      <c r="C17" s="74"/>
      <c r="D17" s="21"/>
      <c r="E17" s="21"/>
      <c r="F17" s="19"/>
      <c r="G17" s="19"/>
      <c r="H17" s="19"/>
      <c r="I17" s="20"/>
      <c r="J17" s="39">
        <f t="shared" si="3"/>
        <v>0</v>
      </c>
      <c r="K17" s="8"/>
      <c r="M17" s="5" t="s">
        <v>17</v>
      </c>
      <c r="V17" s="5">
        <f t="shared" si="0"/>
        <v>0</v>
      </c>
      <c r="W17" s="5">
        <f t="shared" si="1"/>
        <v>0</v>
      </c>
    </row>
    <row r="18" spans="1:23" s="5" customFormat="1">
      <c r="A18" s="7"/>
      <c r="B18" s="22">
        <f t="shared" si="2"/>
        <v>13</v>
      </c>
      <c r="C18" s="74"/>
      <c r="D18" s="21"/>
      <c r="E18" s="21"/>
      <c r="F18" s="19"/>
      <c r="G18" s="19"/>
      <c r="H18" s="19"/>
      <c r="I18" s="20"/>
      <c r="J18" s="39">
        <f t="shared" si="3"/>
        <v>0</v>
      </c>
      <c r="K18" s="8"/>
      <c r="M18" s="5" t="s">
        <v>17</v>
      </c>
      <c r="V18" s="5">
        <f t="shared" si="0"/>
        <v>0</v>
      </c>
      <c r="W18" s="5">
        <f t="shared" si="1"/>
        <v>0</v>
      </c>
    </row>
    <row r="19" spans="1:23" s="5" customFormat="1">
      <c r="A19" s="7"/>
      <c r="B19" s="22">
        <f t="shared" si="2"/>
        <v>14</v>
      </c>
      <c r="C19" s="74"/>
      <c r="D19" s="21"/>
      <c r="E19" s="21"/>
      <c r="F19" s="19"/>
      <c r="G19" s="19"/>
      <c r="H19" s="19"/>
      <c r="I19" s="20"/>
      <c r="J19" s="39">
        <f t="shared" si="3"/>
        <v>0</v>
      </c>
      <c r="K19" s="8"/>
      <c r="V19" s="5">
        <f t="shared" si="0"/>
        <v>0</v>
      </c>
      <c r="W19" s="5">
        <f t="shared" si="1"/>
        <v>0</v>
      </c>
    </row>
    <row r="20" spans="1:23" s="5" customFormat="1" ht="15.75" thickBot="1">
      <c r="A20" s="7"/>
      <c r="B20" s="24">
        <f t="shared" si="2"/>
        <v>15</v>
      </c>
      <c r="C20" s="74"/>
      <c r="D20" s="25"/>
      <c r="E20" s="25"/>
      <c r="F20" s="50"/>
      <c r="G20" s="50"/>
      <c r="H20" s="50"/>
      <c r="I20" s="26"/>
      <c r="J20" s="40">
        <f t="shared" si="3"/>
        <v>0</v>
      </c>
      <c r="K20" s="8"/>
      <c r="V20" s="5">
        <f t="shared" si="0"/>
        <v>0</v>
      </c>
      <c r="W20" s="5">
        <f t="shared" si="1"/>
        <v>0</v>
      </c>
    </row>
    <row r="21" spans="1:23" s="5" customFormat="1" ht="24" thickBot="1">
      <c r="A21" s="7"/>
      <c r="B21" s="216" t="s">
        <v>19</v>
      </c>
      <c r="C21" s="217"/>
      <c r="D21" s="217"/>
      <c r="E21" s="217"/>
      <c r="F21" s="217"/>
      <c r="G21" s="217"/>
      <c r="H21" s="218"/>
      <c r="I21" s="27" t="s">
        <v>20</v>
      </c>
      <c r="J21" s="28">
        <f>SUM(J6:J20)</f>
        <v>29400</v>
      </c>
      <c r="K21" s="8"/>
      <c r="V21" s="5">
        <f>SUM(V6:V20)</f>
        <v>10</v>
      </c>
      <c r="W21" s="5">
        <f>SUM(W6:W20)</f>
        <v>1</v>
      </c>
    </row>
    <row r="22" spans="1:23" s="5" customFormat="1" ht="30" customHeight="1" thickBot="1">
      <c r="A22" s="29"/>
      <c r="B22" s="30"/>
      <c r="C22" s="30"/>
      <c r="D22" s="30"/>
      <c r="E22" s="30"/>
      <c r="F22" s="30"/>
      <c r="G22" s="30"/>
      <c r="H22" s="31"/>
      <c r="I22" s="30"/>
      <c r="J22" s="31"/>
      <c r="K22" s="32"/>
      <c r="M22" s="5" t="s">
        <v>17</v>
      </c>
    </row>
    <row r="23" spans="1:23" s="5" customFormat="1" ht="15.75" thickBot="1">
      <c r="A23" s="15"/>
      <c r="B23" s="15"/>
      <c r="C23" s="15"/>
      <c r="D23" s="15"/>
      <c r="E23" s="15"/>
      <c r="F23" s="15"/>
      <c r="G23" s="15"/>
      <c r="H23" s="33"/>
      <c r="I23" s="15"/>
      <c r="J23" s="33"/>
      <c r="K23" s="15"/>
    </row>
    <row r="24" spans="1:23" s="5" customFormat="1" ht="30" customHeight="1" thickBot="1">
      <c r="A24" s="1"/>
      <c r="B24" s="2"/>
      <c r="C24" s="2"/>
      <c r="D24" s="2"/>
      <c r="E24" s="2"/>
      <c r="F24" s="2"/>
      <c r="G24" s="2"/>
      <c r="H24" s="3"/>
      <c r="I24" s="2"/>
      <c r="J24" s="3"/>
      <c r="K24" s="4"/>
    </row>
    <row r="25" spans="1:23" s="5" customFormat="1" ht="27" thickBot="1">
      <c r="A25" s="7" t="s">
        <v>1</v>
      </c>
      <c r="B25" s="155" t="s">
        <v>2</v>
      </c>
      <c r="C25" s="156"/>
      <c r="D25" s="156"/>
      <c r="E25" s="156"/>
      <c r="F25" s="156"/>
      <c r="G25" s="156"/>
      <c r="H25" s="156"/>
      <c r="I25" s="156"/>
      <c r="J25" s="157"/>
      <c r="K25" s="8"/>
      <c r="O25" s="34"/>
      <c r="P25" s="34"/>
      <c r="Q25" s="34"/>
      <c r="R25" s="34"/>
    </row>
    <row r="26" spans="1:23" s="5" customFormat="1" ht="16.5" thickBot="1">
      <c r="A26" s="7"/>
      <c r="B26" s="168">
        <v>45323</v>
      </c>
      <c r="C26" s="169"/>
      <c r="D26" s="169"/>
      <c r="E26" s="169"/>
      <c r="F26" s="169"/>
      <c r="G26" s="169"/>
      <c r="H26" s="169"/>
      <c r="I26" s="169"/>
      <c r="J26" s="170"/>
      <c r="K26" s="8"/>
    </row>
    <row r="27" spans="1:23" s="5" customFormat="1" ht="16.5" thickBot="1">
      <c r="A27" s="7"/>
      <c r="B27" s="171" t="s">
        <v>177</v>
      </c>
      <c r="C27" s="172"/>
      <c r="D27" s="172"/>
      <c r="E27" s="172"/>
      <c r="F27" s="172"/>
      <c r="G27" s="172"/>
      <c r="H27" s="172"/>
      <c r="I27" s="172"/>
      <c r="J27" s="173"/>
      <c r="K27" s="8"/>
    </row>
    <row r="28" spans="1:23" s="34" customFormat="1" ht="15.75" thickBot="1">
      <c r="A28" s="35"/>
      <c r="B28" s="9" t="s">
        <v>9</v>
      </c>
      <c r="C28" s="10" t="s">
        <v>10</v>
      </c>
      <c r="D28" s="11" t="s">
        <v>11</v>
      </c>
      <c r="E28" s="11" t="s">
        <v>12</v>
      </c>
      <c r="F28" s="12" t="s">
        <v>155</v>
      </c>
      <c r="G28" s="12" t="s">
        <v>156</v>
      </c>
      <c r="H28" s="36" t="s">
        <v>157</v>
      </c>
      <c r="I28" s="12" t="s">
        <v>21</v>
      </c>
      <c r="J28" s="14" t="s">
        <v>16</v>
      </c>
      <c r="K28" s="37"/>
      <c r="M28" s="5"/>
      <c r="N28" s="5"/>
      <c r="O28" s="5"/>
      <c r="P28" s="5"/>
      <c r="Q28" s="5"/>
      <c r="R28" s="5"/>
      <c r="V28" s="15" t="s">
        <v>5</v>
      </c>
      <c r="W28" s="15" t="s">
        <v>6</v>
      </c>
    </row>
    <row r="29" spans="1:23" s="5" customFormat="1">
      <c r="A29" s="7"/>
      <c r="B29" s="16">
        <v>1</v>
      </c>
      <c r="C29" s="73">
        <v>45328</v>
      </c>
      <c r="D29" s="17" t="s">
        <v>39</v>
      </c>
      <c r="E29" s="17" t="s">
        <v>48</v>
      </c>
      <c r="F29" s="18">
        <v>15</v>
      </c>
      <c r="G29" s="18">
        <v>1</v>
      </c>
      <c r="H29" s="18">
        <v>-14</v>
      </c>
      <c r="I29" s="49">
        <v>80</v>
      </c>
      <c r="J29" s="38">
        <f>H29*I29</f>
        <v>-1120</v>
      </c>
      <c r="K29" s="8"/>
      <c r="V29" s="5">
        <f>IF($J29&gt;0,1,0)</f>
        <v>0</v>
      </c>
      <c r="W29" s="5">
        <f>IF($J29&lt;0,1,0)</f>
        <v>1</v>
      </c>
    </row>
    <row r="30" spans="1:23" s="5" customFormat="1">
      <c r="A30" s="7"/>
      <c r="B30" s="22">
        <f>B29+1</f>
        <v>2</v>
      </c>
      <c r="C30" s="74">
        <v>45335</v>
      </c>
      <c r="D30" s="21" t="s">
        <v>39</v>
      </c>
      <c r="E30" s="21" t="s">
        <v>92</v>
      </c>
      <c r="F30" s="19">
        <v>15</v>
      </c>
      <c r="G30" s="19">
        <v>58</v>
      </c>
      <c r="H30" s="19">
        <v>43</v>
      </c>
      <c r="I30" s="20">
        <v>80</v>
      </c>
      <c r="J30" s="39">
        <f>H30*I30</f>
        <v>3440</v>
      </c>
      <c r="K30" s="8"/>
      <c r="O30" s="5" t="s">
        <v>17</v>
      </c>
      <c r="V30" s="5">
        <f t="shared" ref="V30:V37" si="5">IF($J30&gt;0,1,0)</f>
        <v>1</v>
      </c>
      <c r="W30" s="5">
        <f t="shared" ref="W30:W37" si="6">IF($J30&lt;0,1,0)</f>
        <v>0</v>
      </c>
    </row>
    <row r="31" spans="1:23" s="5" customFormat="1">
      <c r="A31" s="7"/>
      <c r="B31" s="22">
        <f t="shared" ref="B31:B37" si="7">B30+1</f>
        <v>3</v>
      </c>
      <c r="C31" s="74">
        <v>45342</v>
      </c>
      <c r="D31" s="21" t="s">
        <v>39</v>
      </c>
      <c r="E31" s="21" t="s">
        <v>251</v>
      </c>
      <c r="F31" s="19">
        <v>15</v>
      </c>
      <c r="G31" s="19">
        <v>25</v>
      </c>
      <c r="H31" s="19">
        <v>10</v>
      </c>
      <c r="I31" s="20">
        <v>80</v>
      </c>
      <c r="J31" s="39">
        <f>H31*I31</f>
        <v>800</v>
      </c>
      <c r="K31" s="8"/>
      <c r="V31" s="5">
        <f t="shared" si="5"/>
        <v>1</v>
      </c>
      <c r="W31" s="5">
        <f t="shared" si="6"/>
        <v>0</v>
      </c>
    </row>
    <row r="32" spans="1:23" s="5" customFormat="1">
      <c r="A32" s="7"/>
      <c r="B32" s="22">
        <f t="shared" si="7"/>
        <v>4</v>
      </c>
      <c r="C32" s="74">
        <v>45349</v>
      </c>
      <c r="D32" s="21" t="s">
        <v>39</v>
      </c>
      <c r="E32" s="21" t="s">
        <v>257</v>
      </c>
      <c r="F32" s="19">
        <v>10</v>
      </c>
      <c r="G32" s="19">
        <v>24</v>
      </c>
      <c r="H32" s="19">
        <v>14</v>
      </c>
      <c r="I32" s="20">
        <v>80</v>
      </c>
      <c r="J32" s="39">
        <f>I32*H32</f>
        <v>1120</v>
      </c>
      <c r="K32" s="8"/>
      <c r="L32" s="5" t="s">
        <v>17</v>
      </c>
      <c r="V32" s="5">
        <f t="shared" si="5"/>
        <v>1</v>
      </c>
      <c r="W32" s="5">
        <f t="shared" si="6"/>
        <v>0</v>
      </c>
    </row>
    <row r="33" spans="1:23" s="5" customFormat="1">
      <c r="A33" s="7"/>
      <c r="B33" s="22">
        <f t="shared" si="7"/>
        <v>5</v>
      </c>
      <c r="C33" s="74"/>
      <c r="D33" s="21"/>
      <c r="E33" s="21"/>
      <c r="F33" s="19"/>
      <c r="G33" s="19"/>
      <c r="H33" s="19"/>
      <c r="I33" s="20"/>
      <c r="J33" s="39">
        <f>I33*H33</f>
        <v>0</v>
      </c>
      <c r="K33" s="8"/>
      <c r="V33" s="5">
        <f t="shared" si="5"/>
        <v>0</v>
      </c>
      <c r="W33" s="5">
        <f t="shared" si="6"/>
        <v>0</v>
      </c>
    </row>
    <row r="34" spans="1:23" s="5" customFormat="1">
      <c r="A34" s="7"/>
      <c r="B34" s="22">
        <f t="shared" si="7"/>
        <v>6</v>
      </c>
      <c r="C34" s="74"/>
      <c r="D34" s="21"/>
      <c r="E34" s="21"/>
      <c r="F34" s="19"/>
      <c r="G34" s="19"/>
      <c r="H34" s="19"/>
      <c r="I34" s="20"/>
      <c r="J34" s="39">
        <f>I34*H34</f>
        <v>0</v>
      </c>
      <c r="K34" s="8"/>
      <c r="V34" s="5">
        <f t="shared" si="5"/>
        <v>0</v>
      </c>
      <c r="W34" s="5">
        <f t="shared" si="6"/>
        <v>0</v>
      </c>
    </row>
    <row r="35" spans="1:23" s="5" customFormat="1">
      <c r="A35" s="7"/>
      <c r="B35" s="22">
        <f t="shared" si="7"/>
        <v>7</v>
      </c>
      <c r="C35" s="74"/>
      <c r="D35" s="21"/>
      <c r="E35" s="21"/>
      <c r="F35" s="19"/>
      <c r="G35" s="19"/>
      <c r="H35" s="19"/>
      <c r="I35" s="20"/>
      <c r="J35" s="39">
        <f t="shared" ref="J35:J37" si="8">I35*H35</f>
        <v>0</v>
      </c>
      <c r="K35" s="8"/>
      <c r="V35" s="5">
        <f t="shared" si="5"/>
        <v>0</v>
      </c>
      <c r="W35" s="5">
        <f t="shared" si="6"/>
        <v>0</v>
      </c>
    </row>
    <row r="36" spans="1:23" s="5" customFormat="1">
      <c r="A36" s="7"/>
      <c r="B36" s="22">
        <f t="shared" si="7"/>
        <v>8</v>
      </c>
      <c r="C36" s="74"/>
      <c r="D36" s="21"/>
      <c r="E36" s="21"/>
      <c r="F36" s="19"/>
      <c r="G36" s="19"/>
      <c r="H36" s="19"/>
      <c r="I36" s="20"/>
      <c r="J36" s="39">
        <f t="shared" si="8"/>
        <v>0</v>
      </c>
      <c r="K36" s="8"/>
      <c r="V36" s="5">
        <f t="shared" si="5"/>
        <v>0</v>
      </c>
      <c r="W36" s="5">
        <f t="shared" si="6"/>
        <v>0</v>
      </c>
    </row>
    <row r="37" spans="1:23" s="5" customFormat="1">
      <c r="A37" s="7"/>
      <c r="B37" s="22">
        <f t="shared" si="7"/>
        <v>9</v>
      </c>
      <c r="C37" s="74"/>
      <c r="D37" s="21"/>
      <c r="E37" s="21"/>
      <c r="F37" s="19"/>
      <c r="G37" s="19"/>
      <c r="H37" s="19"/>
      <c r="I37" s="20"/>
      <c r="J37" s="39">
        <f t="shared" si="8"/>
        <v>0</v>
      </c>
      <c r="K37" s="8"/>
      <c r="V37" s="5">
        <f t="shared" si="5"/>
        <v>0</v>
      </c>
      <c r="W37" s="5">
        <f t="shared" si="6"/>
        <v>0</v>
      </c>
    </row>
    <row r="38" spans="1:23" s="5" customFormat="1" ht="24" thickBot="1">
      <c r="A38" s="7"/>
      <c r="B38" s="216" t="s">
        <v>19</v>
      </c>
      <c r="C38" s="217"/>
      <c r="D38" s="217"/>
      <c r="E38" s="217"/>
      <c r="F38" s="217"/>
      <c r="G38" s="217"/>
      <c r="H38" s="218"/>
      <c r="I38" s="27" t="s">
        <v>20</v>
      </c>
      <c r="J38" s="28">
        <f>SUM(J29:J37)</f>
        <v>4240</v>
      </c>
      <c r="K38" s="8"/>
      <c r="V38" s="5">
        <f>SUM(V29:V37)</f>
        <v>3</v>
      </c>
      <c r="W38" s="5">
        <f>SUM(W29:W37)</f>
        <v>1</v>
      </c>
    </row>
    <row r="39" spans="1:23" s="5" customFormat="1" ht="30" customHeight="1" thickBot="1">
      <c r="A39" s="29"/>
      <c r="B39" s="30"/>
      <c r="C39" s="30"/>
      <c r="D39" s="30"/>
      <c r="E39" s="30"/>
      <c r="F39" s="30"/>
      <c r="G39" s="30"/>
      <c r="H39" s="31"/>
      <c r="I39" s="30"/>
      <c r="J39" s="31"/>
      <c r="K39" s="32"/>
    </row>
    <row r="40" spans="1:23" s="5" customFormat="1" ht="15.75" thickBot="1">
      <c r="A40" s="15"/>
      <c r="B40" s="15"/>
      <c r="C40" s="15"/>
      <c r="D40" s="15"/>
      <c r="E40" s="15"/>
      <c r="F40" s="15"/>
      <c r="G40" s="15"/>
      <c r="H40" s="33"/>
      <c r="I40" s="15"/>
      <c r="J40" s="33"/>
      <c r="K40" s="15"/>
    </row>
    <row r="41" spans="1:23" s="5" customFormat="1" ht="30" customHeight="1" thickBot="1">
      <c r="A41" s="1"/>
      <c r="B41" s="2"/>
      <c r="C41" s="2"/>
      <c r="D41" s="2"/>
      <c r="E41" s="2"/>
      <c r="F41" s="2"/>
      <c r="G41" s="2"/>
      <c r="H41" s="3"/>
      <c r="I41" s="2"/>
      <c r="J41" s="3"/>
      <c r="K41" s="4"/>
    </row>
    <row r="42" spans="1:23" s="5" customFormat="1" ht="27" thickBot="1">
      <c r="A42" s="7" t="s">
        <v>1</v>
      </c>
      <c r="B42" s="155" t="s">
        <v>2</v>
      </c>
      <c r="C42" s="156"/>
      <c r="D42" s="156"/>
      <c r="E42" s="156"/>
      <c r="F42" s="156"/>
      <c r="G42" s="156"/>
      <c r="H42" s="156"/>
      <c r="I42" s="156"/>
      <c r="J42" s="157"/>
      <c r="K42" s="8"/>
    </row>
    <row r="43" spans="1:23" s="5" customFormat="1" ht="16.5" thickBot="1">
      <c r="A43" s="7"/>
      <c r="B43" s="168">
        <v>45323</v>
      </c>
      <c r="C43" s="169"/>
      <c r="D43" s="169"/>
      <c r="E43" s="169"/>
      <c r="F43" s="169"/>
      <c r="G43" s="169"/>
      <c r="H43" s="169"/>
      <c r="I43" s="169"/>
      <c r="J43" s="170"/>
      <c r="K43" s="8"/>
    </row>
    <row r="44" spans="1:23" s="5" customFormat="1" ht="16.5" thickBot="1">
      <c r="A44" s="7"/>
      <c r="B44" s="171" t="s">
        <v>52</v>
      </c>
      <c r="C44" s="172"/>
      <c r="D44" s="172"/>
      <c r="E44" s="172"/>
      <c r="F44" s="172"/>
      <c r="G44" s="172"/>
      <c r="H44" s="172"/>
      <c r="I44" s="172"/>
      <c r="J44" s="173"/>
      <c r="K44" s="8"/>
    </row>
    <row r="45" spans="1:23" s="5" customFormat="1" ht="15.75" thickBot="1">
      <c r="A45" s="35"/>
      <c r="B45" s="41" t="s">
        <v>9</v>
      </c>
      <c r="C45" s="42" t="s">
        <v>10</v>
      </c>
      <c r="D45" s="43" t="s">
        <v>11</v>
      </c>
      <c r="E45" s="43" t="s">
        <v>12</v>
      </c>
      <c r="F45" s="44" t="s">
        <v>155</v>
      </c>
      <c r="G45" s="44" t="s">
        <v>156</v>
      </c>
      <c r="H45" s="45" t="s">
        <v>157</v>
      </c>
      <c r="I45" s="44" t="s">
        <v>21</v>
      </c>
      <c r="J45" s="46" t="s">
        <v>16</v>
      </c>
      <c r="K45" s="37"/>
      <c r="L45" s="34"/>
      <c r="V45" s="15" t="s">
        <v>5</v>
      </c>
      <c r="W45" s="15" t="s">
        <v>6</v>
      </c>
    </row>
    <row r="46" spans="1:23" s="5" customFormat="1">
      <c r="A46" s="7"/>
      <c r="B46" s="47">
        <v>1</v>
      </c>
      <c r="C46" s="74">
        <v>45327</v>
      </c>
      <c r="D46" s="17" t="s">
        <v>39</v>
      </c>
      <c r="E46" s="17" t="s">
        <v>239</v>
      </c>
      <c r="F46" s="18">
        <v>10</v>
      </c>
      <c r="G46" s="18">
        <v>0</v>
      </c>
      <c r="H46" s="18">
        <v>-10</v>
      </c>
      <c r="I46" s="49">
        <v>75</v>
      </c>
      <c r="J46" s="38">
        <f>H46*I46</f>
        <v>-750</v>
      </c>
      <c r="K46" s="8"/>
      <c r="V46" s="5">
        <f>IF($J46&gt;0,1,0)</f>
        <v>0</v>
      </c>
      <c r="W46" s="5">
        <f>IF($J46&lt;0,1,0)</f>
        <v>1</v>
      </c>
    </row>
    <row r="47" spans="1:23" s="5" customFormat="1">
      <c r="A47" s="7"/>
      <c r="B47" s="22">
        <f>B46+1</f>
        <v>2</v>
      </c>
      <c r="C47" s="74">
        <v>45334</v>
      </c>
      <c r="D47" s="21" t="s">
        <v>39</v>
      </c>
      <c r="E47" s="21" t="s">
        <v>244</v>
      </c>
      <c r="F47" s="19">
        <v>8</v>
      </c>
      <c r="G47" s="19">
        <v>47</v>
      </c>
      <c r="H47" s="19">
        <v>39</v>
      </c>
      <c r="I47" s="20">
        <v>75</v>
      </c>
      <c r="J47" s="39">
        <f>H47*I47</f>
        <v>2925</v>
      </c>
      <c r="K47" s="8"/>
      <c r="V47" s="5">
        <f t="shared" ref="V47:V54" si="9">IF($J47&gt;0,1,0)</f>
        <v>1</v>
      </c>
      <c r="W47" s="5">
        <f t="shared" ref="W47:W54" si="10">IF($J47&lt;0,1,0)</f>
        <v>0</v>
      </c>
    </row>
    <row r="48" spans="1:23" s="5" customFormat="1">
      <c r="A48" s="7"/>
      <c r="B48" s="22">
        <f t="shared" ref="B48:B54" si="11">B47+1</f>
        <v>3</v>
      </c>
      <c r="C48" s="74">
        <v>45341</v>
      </c>
      <c r="D48" s="21" t="s">
        <v>39</v>
      </c>
      <c r="E48" s="21" t="s">
        <v>249</v>
      </c>
      <c r="F48" s="19">
        <v>10</v>
      </c>
      <c r="G48" s="19">
        <v>20</v>
      </c>
      <c r="H48" s="19">
        <v>10</v>
      </c>
      <c r="I48" s="20">
        <v>75</v>
      </c>
      <c r="J48" s="39">
        <f>H48*I48</f>
        <v>750</v>
      </c>
      <c r="K48" s="8"/>
      <c r="V48" s="5">
        <f t="shared" si="9"/>
        <v>1</v>
      </c>
      <c r="W48" s="5">
        <f t="shared" si="10"/>
        <v>0</v>
      </c>
    </row>
    <row r="49" spans="1:23" s="5" customFormat="1">
      <c r="A49" s="7"/>
      <c r="B49" s="22">
        <f t="shared" si="11"/>
        <v>4</v>
      </c>
      <c r="C49" s="74">
        <v>45348</v>
      </c>
      <c r="D49" s="21" t="s">
        <v>39</v>
      </c>
      <c r="E49" s="21" t="s">
        <v>256</v>
      </c>
      <c r="F49" s="20">
        <v>8</v>
      </c>
      <c r="G49" s="20">
        <v>0</v>
      </c>
      <c r="H49" s="21">
        <v>-8</v>
      </c>
      <c r="I49" s="20">
        <v>75</v>
      </c>
      <c r="J49" s="39">
        <f>I49*H49</f>
        <v>-600</v>
      </c>
      <c r="K49" s="8"/>
      <c r="V49" s="5">
        <f t="shared" si="9"/>
        <v>0</v>
      </c>
      <c r="W49" s="5">
        <f t="shared" si="10"/>
        <v>1</v>
      </c>
    </row>
    <row r="50" spans="1:23" s="5" customFormat="1">
      <c r="A50" s="7"/>
      <c r="B50" s="22">
        <f t="shared" si="11"/>
        <v>5</v>
      </c>
      <c r="C50" s="74">
        <v>45348</v>
      </c>
      <c r="D50" s="21" t="s">
        <v>39</v>
      </c>
      <c r="E50" s="21" t="s">
        <v>249</v>
      </c>
      <c r="F50" s="20">
        <v>10</v>
      </c>
      <c r="G50" s="20">
        <v>57</v>
      </c>
      <c r="H50" s="21">
        <v>47</v>
      </c>
      <c r="I50" s="20">
        <v>75</v>
      </c>
      <c r="J50" s="39">
        <f t="shared" ref="J50:J54" si="12">I50*H50</f>
        <v>3525</v>
      </c>
      <c r="K50" s="8"/>
      <c r="V50" s="5">
        <f t="shared" si="9"/>
        <v>1</v>
      </c>
      <c r="W50" s="5">
        <f t="shared" si="10"/>
        <v>0</v>
      </c>
    </row>
    <row r="51" spans="1:23" s="5" customFormat="1">
      <c r="A51" s="7"/>
      <c r="B51" s="22">
        <f t="shared" si="11"/>
        <v>6</v>
      </c>
      <c r="C51" s="74"/>
      <c r="D51" s="21"/>
      <c r="E51" s="21"/>
      <c r="F51" s="20"/>
      <c r="G51" s="20"/>
      <c r="H51" s="21"/>
      <c r="I51" s="20"/>
      <c r="J51" s="39">
        <f t="shared" si="12"/>
        <v>0</v>
      </c>
      <c r="K51" s="8"/>
      <c r="V51" s="5">
        <f t="shared" si="9"/>
        <v>0</v>
      </c>
      <c r="W51" s="5">
        <f t="shared" si="10"/>
        <v>0</v>
      </c>
    </row>
    <row r="52" spans="1:23" s="5" customFormat="1">
      <c r="A52" s="7"/>
      <c r="B52" s="22">
        <f t="shared" si="11"/>
        <v>7</v>
      </c>
      <c r="C52" s="74"/>
      <c r="D52" s="21"/>
      <c r="E52" s="21"/>
      <c r="F52" s="20"/>
      <c r="G52" s="20"/>
      <c r="H52" s="21"/>
      <c r="I52" s="20"/>
      <c r="J52" s="39">
        <f t="shared" si="12"/>
        <v>0</v>
      </c>
      <c r="K52" s="8"/>
      <c r="V52" s="5">
        <f t="shared" si="9"/>
        <v>0</v>
      </c>
      <c r="W52" s="5">
        <f t="shared" si="10"/>
        <v>0</v>
      </c>
    </row>
    <row r="53" spans="1:23" s="5" customFormat="1">
      <c r="A53" s="7"/>
      <c r="B53" s="22">
        <f t="shared" si="11"/>
        <v>8</v>
      </c>
      <c r="C53" s="74"/>
      <c r="D53" s="21"/>
      <c r="E53" s="21"/>
      <c r="F53" s="20"/>
      <c r="G53" s="20"/>
      <c r="H53" s="21"/>
      <c r="I53" s="20"/>
      <c r="J53" s="39">
        <f t="shared" si="12"/>
        <v>0</v>
      </c>
      <c r="K53" s="8"/>
      <c r="V53" s="5">
        <f t="shared" si="9"/>
        <v>0</v>
      </c>
      <c r="W53" s="5">
        <f t="shared" si="10"/>
        <v>0</v>
      </c>
    </row>
    <row r="54" spans="1:23" s="5" customFormat="1" ht="15.75" thickBot="1">
      <c r="A54" s="7"/>
      <c r="B54" s="22">
        <f t="shared" si="11"/>
        <v>9</v>
      </c>
      <c r="C54" s="74"/>
      <c r="D54" s="21"/>
      <c r="E54" s="21"/>
      <c r="F54" s="20"/>
      <c r="G54" s="20"/>
      <c r="H54" s="21"/>
      <c r="I54" s="20"/>
      <c r="J54" s="39">
        <f t="shared" si="12"/>
        <v>0</v>
      </c>
      <c r="K54" s="8"/>
      <c r="V54" s="5">
        <f t="shared" si="9"/>
        <v>0</v>
      </c>
      <c r="W54" s="5">
        <f t="shared" si="10"/>
        <v>0</v>
      </c>
    </row>
    <row r="55" spans="1:23" s="5" customFormat="1" ht="24" thickBot="1">
      <c r="A55" s="7"/>
      <c r="B55" s="127" t="s">
        <v>19</v>
      </c>
      <c r="C55" s="163"/>
      <c r="D55" s="163"/>
      <c r="E55" s="163"/>
      <c r="F55" s="163"/>
      <c r="G55" s="163"/>
      <c r="H55" s="164"/>
      <c r="I55" s="27" t="s">
        <v>20</v>
      </c>
      <c r="J55" s="28">
        <f>SUM(J46:J54)</f>
        <v>5850</v>
      </c>
      <c r="K55" s="8"/>
      <c r="V55" s="5">
        <f>SUM(V46:V54)</f>
        <v>3</v>
      </c>
      <c r="W55" s="5">
        <f>SUM(W46:W54)</f>
        <v>2</v>
      </c>
    </row>
    <row r="56" spans="1:23" s="5" customFormat="1" ht="30" customHeight="1" thickBot="1">
      <c r="A56" s="29"/>
      <c r="B56" s="30"/>
      <c r="C56" s="30"/>
      <c r="D56" s="30"/>
      <c r="E56" s="30"/>
      <c r="F56" s="30"/>
      <c r="G56" s="30"/>
      <c r="H56" s="31"/>
      <c r="I56" s="30"/>
      <c r="J56" s="31"/>
      <c r="K56" s="32"/>
    </row>
    <row r="57" spans="1:23" s="5" customFormat="1" ht="15.75" thickBot="1">
      <c r="A57" s="15"/>
      <c r="B57" s="15"/>
      <c r="C57" s="15"/>
      <c r="D57" s="15"/>
      <c r="E57" s="15"/>
      <c r="F57" s="15"/>
      <c r="G57" s="15"/>
      <c r="H57" s="33"/>
      <c r="I57" s="15"/>
      <c r="J57" s="33"/>
      <c r="K57" s="15"/>
    </row>
    <row r="58" spans="1:23" s="5" customFormat="1" ht="30" customHeight="1" thickBot="1">
      <c r="A58" s="1"/>
      <c r="B58" s="2"/>
      <c r="C58" s="2"/>
      <c r="D58" s="2"/>
      <c r="E58" s="2"/>
      <c r="F58" s="2"/>
      <c r="G58" s="2"/>
      <c r="H58" s="3"/>
      <c r="I58" s="2"/>
      <c r="J58" s="3"/>
      <c r="K58" s="4"/>
    </row>
    <row r="59" spans="1:23" s="5" customFormat="1" ht="27" thickBot="1">
      <c r="A59" s="7" t="s">
        <v>1</v>
      </c>
      <c r="B59" s="155" t="s">
        <v>2</v>
      </c>
      <c r="C59" s="156"/>
      <c r="D59" s="156"/>
      <c r="E59" s="156"/>
      <c r="F59" s="156"/>
      <c r="G59" s="156"/>
      <c r="H59" s="156"/>
      <c r="I59" s="156"/>
      <c r="J59" s="157"/>
      <c r="K59" s="8"/>
    </row>
    <row r="60" spans="1:23" s="5" customFormat="1" ht="16.5" thickBot="1">
      <c r="A60" s="7"/>
      <c r="B60" s="168">
        <v>45323</v>
      </c>
      <c r="C60" s="169"/>
      <c r="D60" s="169"/>
      <c r="E60" s="169"/>
      <c r="F60" s="169"/>
      <c r="G60" s="169"/>
      <c r="H60" s="169"/>
      <c r="I60" s="169"/>
      <c r="J60" s="170"/>
      <c r="K60" s="8"/>
    </row>
    <row r="61" spans="1:23" s="5" customFormat="1" ht="15.75">
      <c r="A61" s="7"/>
      <c r="B61" s="219" t="s">
        <v>24</v>
      </c>
      <c r="C61" s="220"/>
      <c r="D61" s="220"/>
      <c r="E61" s="220"/>
      <c r="F61" s="220"/>
      <c r="G61" s="220"/>
      <c r="H61" s="220"/>
      <c r="I61" s="220"/>
      <c r="J61" s="221"/>
      <c r="K61" s="8"/>
    </row>
    <row r="62" spans="1:23" s="5" customFormat="1">
      <c r="A62" s="35"/>
      <c r="B62" s="92" t="s">
        <v>9</v>
      </c>
      <c r="C62" s="93" t="s">
        <v>10</v>
      </c>
      <c r="D62" s="94" t="s">
        <v>11</v>
      </c>
      <c r="E62" s="94" t="s">
        <v>12</v>
      </c>
      <c r="F62" s="92" t="s">
        <v>155</v>
      </c>
      <c r="G62" s="92" t="s">
        <v>156</v>
      </c>
      <c r="H62" s="95" t="s">
        <v>157</v>
      </c>
      <c r="I62" s="92" t="s">
        <v>21</v>
      </c>
      <c r="J62" s="95" t="s">
        <v>16</v>
      </c>
      <c r="K62" s="37"/>
      <c r="L62" s="34"/>
      <c r="V62" s="15" t="s">
        <v>5</v>
      </c>
      <c r="W62" s="15" t="s">
        <v>6</v>
      </c>
    </row>
    <row r="63" spans="1:23" s="5" customFormat="1">
      <c r="A63" s="7"/>
      <c r="B63" s="19">
        <v>1</v>
      </c>
      <c r="C63" s="74">
        <v>45324</v>
      </c>
      <c r="D63" s="21" t="s">
        <v>39</v>
      </c>
      <c r="E63" s="76" t="s">
        <v>238</v>
      </c>
      <c r="F63" s="19">
        <v>50</v>
      </c>
      <c r="G63" s="19">
        <v>200</v>
      </c>
      <c r="H63" s="19">
        <v>150</v>
      </c>
      <c r="I63" s="20">
        <v>20</v>
      </c>
      <c r="J63" s="21">
        <f>H63*I63</f>
        <v>3000</v>
      </c>
      <c r="K63" s="8"/>
      <c r="V63" s="5">
        <f>IF($J63&gt;0,1,0)</f>
        <v>1</v>
      </c>
      <c r="W63" s="5">
        <f>IF($J63&lt;0,1,0)</f>
        <v>0</v>
      </c>
    </row>
    <row r="64" spans="1:23" s="5" customFormat="1">
      <c r="A64" s="7"/>
      <c r="B64" s="19">
        <f>B63+1</f>
        <v>2</v>
      </c>
      <c r="C64" s="74">
        <v>45327</v>
      </c>
      <c r="D64" s="21" t="s">
        <v>39</v>
      </c>
      <c r="E64" s="21" t="s">
        <v>179</v>
      </c>
      <c r="F64" s="19">
        <v>40</v>
      </c>
      <c r="G64" s="19">
        <v>100</v>
      </c>
      <c r="H64" s="19">
        <v>60</v>
      </c>
      <c r="I64" s="20">
        <v>30</v>
      </c>
      <c r="J64" s="21">
        <f>H64*I64</f>
        <v>1800</v>
      </c>
      <c r="K64" s="8"/>
      <c r="V64" s="5">
        <f t="shared" ref="V64:V75" si="13">IF($J64&gt;0,1,0)</f>
        <v>1</v>
      </c>
      <c r="W64" s="5">
        <f t="shared" ref="W64:W75" si="14">IF($J64&lt;0,1,0)</f>
        <v>0</v>
      </c>
    </row>
    <row r="65" spans="1:23" s="5" customFormat="1">
      <c r="A65" s="7"/>
      <c r="B65" s="19">
        <f>B64+1</f>
        <v>3</v>
      </c>
      <c r="C65" s="74">
        <v>45331</v>
      </c>
      <c r="D65" s="21" t="s">
        <v>39</v>
      </c>
      <c r="E65" s="21" t="s">
        <v>241</v>
      </c>
      <c r="F65" s="19">
        <v>40</v>
      </c>
      <c r="G65" s="19">
        <v>75</v>
      </c>
      <c r="H65" s="19">
        <v>35</v>
      </c>
      <c r="I65" s="20">
        <v>20</v>
      </c>
      <c r="J65" s="21">
        <f>H65*I65</f>
        <v>700</v>
      </c>
      <c r="K65" s="8"/>
      <c r="V65" s="5">
        <f t="shared" si="13"/>
        <v>1</v>
      </c>
      <c r="W65" s="5">
        <f t="shared" si="14"/>
        <v>0</v>
      </c>
    </row>
    <row r="66" spans="1:23" s="5" customFormat="1">
      <c r="A66" s="7"/>
      <c r="B66" s="19">
        <f t="shared" ref="B66:B71" si="15">B65+1</f>
        <v>4</v>
      </c>
      <c r="C66" s="74">
        <v>45331</v>
      </c>
      <c r="D66" s="21" t="s">
        <v>39</v>
      </c>
      <c r="E66" s="21" t="s">
        <v>242</v>
      </c>
      <c r="F66" s="20">
        <v>30</v>
      </c>
      <c r="G66" s="20">
        <v>72</v>
      </c>
      <c r="H66" s="21">
        <v>42</v>
      </c>
      <c r="I66" s="20">
        <v>20</v>
      </c>
      <c r="J66" s="21">
        <f>I66*H66</f>
        <v>840</v>
      </c>
      <c r="K66" s="8"/>
      <c r="V66" s="5">
        <f t="shared" si="13"/>
        <v>1</v>
      </c>
      <c r="W66" s="5">
        <f t="shared" si="14"/>
        <v>0</v>
      </c>
    </row>
    <row r="67" spans="1:23" s="5" customFormat="1">
      <c r="A67" s="7"/>
      <c r="B67" s="19">
        <f t="shared" si="15"/>
        <v>5</v>
      </c>
      <c r="C67" s="74">
        <v>45334</v>
      </c>
      <c r="D67" s="21" t="s">
        <v>39</v>
      </c>
      <c r="E67" s="21" t="s">
        <v>243</v>
      </c>
      <c r="F67" s="20">
        <v>30</v>
      </c>
      <c r="G67" s="20">
        <v>400</v>
      </c>
      <c r="H67" s="21">
        <v>370</v>
      </c>
      <c r="I67" s="20">
        <v>30</v>
      </c>
      <c r="J67" s="21">
        <f t="shared" ref="J67:J75" si="16">I67*H67</f>
        <v>11100</v>
      </c>
      <c r="K67" s="8"/>
      <c r="M67" s="5" t="s">
        <v>17</v>
      </c>
      <c r="V67" s="5">
        <f t="shared" si="13"/>
        <v>1</v>
      </c>
      <c r="W67" s="5">
        <f t="shared" si="14"/>
        <v>0</v>
      </c>
    </row>
    <row r="68" spans="1:23" s="5" customFormat="1">
      <c r="A68" s="7"/>
      <c r="B68" s="19">
        <f t="shared" si="15"/>
        <v>6</v>
      </c>
      <c r="C68" s="74">
        <v>45338</v>
      </c>
      <c r="D68" s="21" t="s">
        <v>39</v>
      </c>
      <c r="E68" s="21" t="s">
        <v>247</v>
      </c>
      <c r="F68" s="20">
        <v>40</v>
      </c>
      <c r="G68" s="19">
        <v>60</v>
      </c>
      <c r="H68" s="19">
        <v>20</v>
      </c>
      <c r="I68" s="20">
        <v>20</v>
      </c>
      <c r="J68" s="21">
        <f t="shared" si="16"/>
        <v>400</v>
      </c>
      <c r="K68" s="8"/>
      <c r="V68" s="5">
        <f t="shared" si="13"/>
        <v>1</v>
      </c>
      <c r="W68" s="5">
        <f t="shared" si="14"/>
        <v>0</v>
      </c>
    </row>
    <row r="69" spans="1:23" s="5" customFormat="1">
      <c r="A69" s="7"/>
      <c r="B69" s="19">
        <f t="shared" si="15"/>
        <v>7</v>
      </c>
      <c r="C69" s="74">
        <v>45338</v>
      </c>
      <c r="D69" s="21" t="s">
        <v>39</v>
      </c>
      <c r="E69" s="21" t="s">
        <v>248</v>
      </c>
      <c r="F69" s="20">
        <v>40</v>
      </c>
      <c r="G69" s="20">
        <v>78</v>
      </c>
      <c r="H69" s="21">
        <v>38</v>
      </c>
      <c r="I69" s="20">
        <v>20</v>
      </c>
      <c r="J69" s="21">
        <f t="shared" si="16"/>
        <v>760</v>
      </c>
      <c r="K69" s="8"/>
      <c r="V69" s="5">
        <f t="shared" si="13"/>
        <v>1</v>
      </c>
      <c r="W69" s="5">
        <f t="shared" si="14"/>
        <v>0</v>
      </c>
    </row>
    <row r="70" spans="1:23" s="5" customFormat="1">
      <c r="A70" s="7"/>
      <c r="B70" s="19">
        <f t="shared" si="15"/>
        <v>8</v>
      </c>
      <c r="C70" s="74">
        <v>45341</v>
      </c>
      <c r="D70" s="21" t="s">
        <v>39</v>
      </c>
      <c r="E70" s="21" t="s">
        <v>250</v>
      </c>
      <c r="F70" s="20">
        <v>50</v>
      </c>
      <c r="G70" s="20">
        <v>0</v>
      </c>
      <c r="H70" s="21">
        <v>-50</v>
      </c>
      <c r="I70" s="20">
        <v>30</v>
      </c>
      <c r="J70" s="21">
        <f t="shared" si="16"/>
        <v>-1500</v>
      </c>
      <c r="K70" s="8"/>
      <c r="V70" s="5">
        <f t="shared" si="13"/>
        <v>0</v>
      </c>
      <c r="W70" s="5">
        <f t="shared" si="14"/>
        <v>1</v>
      </c>
    </row>
    <row r="71" spans="1:23" s="5" customFormat="1">
      <c r="A71" s="7"/>
      <c r="B71" s="19">
        <f t="shared" si="15"/>
        <v>9</v>
      </c>
      <c r="C71" s="74">
        <v>45345</v>
      </c>
      <c r="D71" s="21" t="s">
        <v>39</v>
      </c>
      <c r="E71" s="21" t="s">
        <v>253</v>
      </c>
      <c r="F71" s="20">
        <v>40</v>
      </c>
      <c r="G71" s="19">
        <v>63</v>
      </c>
      <c r="H71" s="21">
        <v>23</v>
      </c>
      <c r="I71" s="20">
        <v>20</v>
      </c>
      <c r="J71" s="21">
        <f t="shared" ref="J71" si="17">I71*H71</f>
        <v>460</v>
      </c>
      <c r="K71" s="8"/>
      <c r="V71" s="5">
        <f t="shared" si="13"/>
        <v>1</v>
      </c>
      <c r="W71" s="5">
        <f t="shared" si="14"/>
        <v>0</v>
      </c>
    </row>
    <row r="72" spans="1:23" s="5" customFormat="1">
      <c r="A72" s="7"/>
      <c r="B72" s="19">
        <v>10</v>
      </c>
      <c r="C72" s="74">
        <v>45348</v>
      </c>
      <c r="D72" s="21" t="s">
        <v>39</v>
      </c>
      <c r="E72" s="21" t="s">
        <v>250</v>
      </c>
      <c r="F72" s="20">
        <v>40</v>
      </c>
      <c r="G72" s="19">
        <v>113</v>
      </c>
      <c r="H72" s="21">
        <v>73</v>
      </c>
      <c r="I72" s="20">
        <v>30</v>
      </c>
      <c r="J72" s="21">
        <f t="shared" si="16"/>
        <v>2190</v>
      </c>
      <c r="K72" s="8"/>
      <c r="V72" s="5">
        <f t="shared" si="13"/>
        <v>1</v>
      </c>
      <c r="W72" s="5">
        <f t="shared" si="14"/>
        <v>0</v>
      </c>
    </row>
    <row r="73" spans="1:23" s="5" customFormat="1">
      <c r="A73" s="7"/>
      <c r="B73" s="19">
        <v>11</v>
      </c>
      <c r="C73" s="74"/>
      <c r="D73" s="21"/>
      <c r="E73" s="21"/>
      <c r="F73" s="20"/>
      <c r="G73" s="19"/>
      <c r="H73" s="21"/>
      <c r="I73" s="20"/>
      <c r="J73" s="21">
        <f t="shared" si="16"/>
        <v>0</v>
      </c>
      <c r="K73" s="8"/>
      <c r="V73" s="5">
        <f t="shared" si="13"/>
        <v>0</v>
      </c>
      <c r="W73" s="5">
        <f t="shared" si="14"/>
        <v>0</v>
      </c>
    </row>
    <row r="74" spans="1:23" s="5" customFormat="1">
      <c r="A74" s="7"/>
      <c r="B74" s="19">
        <v>12</v>
      </c>
      <c r="C74" s="74"/>
      <c r="D74" s="21"/>
      <c r="E74" s="21"/>
      <c r="F74" s="20"/>
      <c r="G74" s="19"/>
      <c r="H74" s="21"/>
      <c r="I74" s="20"/>
      <c r="J74" s="21">
        <f t="shared" si="16"/>
        <v>0</v>
      </c>
      <c r="K74" s="8"/>
      <c r="V74" s="5">
        <f t="shared" si="13"/>
        <v>0</v>
      </c>
      <c r="W74" s="5">
        <f t="shared" si="14"/>
        <v>0</v>
      </c>
    </row>
    <row r="75" spans="1:23" s="5" customFormat="1">
      <c r="A75" s="7"/>
      <c r="B75" s="19">
        <v>13</v>
      </c>
      <c r="C75" s="74"/>
      <c r="D75" s="21"/>
      <c r="E75" s="21"/>
      <c r="F75" s="20"/>
      <c r="G75" s="19"/>
      <c r="H75" s="21"/>
      <c r="I75" s="20"/>
      <c r="J75" s="21">
        <f t="shared" si="16"/>
        <v>0</v>
      </c>
      <c r="K75" s="8"/>
      <c r="V75" s="5">
        <f t="shared" si="13"/>
        <v>0</v>
      </c>
      <c r="W75" s="5">
        <f t="shared" si="14"/>
        <v>0</v>
      </c>
    </row>
    <row r="76" spans="1:23" s="5" customFormat="1" ht="24" thickBot="1">
      <c r="A76" s="7"/>
      <c r="B76" s="216" t="s">
        <v>19</v>
      </c>
      <c r="C76" s="217"/>
      <c r="D76" s="217"/>
      <c r="E76" s="217"/>
      <c r="F76" s="217"/>
      <c r="G76" s="217"/>
      <c r="H76" s="218"/>
      <c r="I76" s="27" t="s">
        <v>20</v>
      </c>
      <c r="J76" s="28">
        <f>SUM(J63:J75)</f>
        <v>19750</v>
      </c>
      <c r="K76" s="8"/>
      <c r="V76" s="5">
        <f>SUM(V63:V75)</f>
        <v>9</v>
      </c>
      <c r="W76" s="5">
        <f>SUM(W63:W75)</f>
        <v>1</v>
      </c>
    </row>
    <row r="77" spans="1:23" s="5" customFormat="1" ht="30" customHeight="1" thickBot="1">
      <c r="A77" s="29"/>
      <c r="B77" s="30"/>
      <c r="C77" s="30"/>
      <c r="D77" s="30"/>
      <c r="E77" s="30"/>
      <c r="F77" s="30"/>
      <c r="G77" s="30"/>
      <c r="H77" s="31"/>
      <c r="I77" s="30"/>
      <c r="J77" s="31"/>
      <c r="K77" s="32"/>
    </row>
  </sheetData>
  <mergeCells count="5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R8:R9"/>
    <mergeCell ref="Q12:Q13"/>
    <mergeCell ref="R12:R13"/>
    <mergeCell ref="R6:R7"/>
    <mergeCell ref="M8:M9"/>
    <mergeCell ref="N8:N9"/>
    <mergeCell ref="O8:O9"/>
    <mergeCell ref="P8:P9"/>
    <mergeCell ref="Q8:Q9"/>
    <mergeCell ref="M6:M7"/>
    <mergeCell ref="N6:N7"/>
    <mergeCell ref="O6:O7"/>
    <mergeCell ref="P6:P7"/>
    <mergeCell ref="Q6:Q7"/>
    <mergeCell ref="B27:J27"/>
    <mergeCell ref="M10:M11"/>
    <mergeCell ref="N10:N11"/>
    <mergeCell ref="O10:O11"/>
    <mergeCell ref="P10:P11"/>
    <mergeCell ref="B21:H21"/>
    <mergeCell ref="B25:J25"/>
    <mergeCell ref="B26:J26"/>
    <mergeCell ref="O12:O13"/>
    <mergeCell ref="P12:P13"/>
    <mergeCell ref="M14:O16"/>
    <mergeCell ref="P14:R16"/>
    <mergeCell ref="Q10:Q11"/>
    <mergeCell ref="R10:R11"/>
    <mergeCell ref="M12:M13"/>
    <mergeCell ref="N12:N13"/>
    <mergeCell ref="B60:J60"/>
    <mergeCell ref="B61:J61"/>
    <mergeCell ref="B76:H76"/>
    <mergeCell ref="B38:H38"/>
    <mergeCell ref="B42:J42"/>
    <mergeCell ref="B43:J43"/>
    <mergeCell ref="B44:J44"/>
    <mergeCell ref="B55:H55"/>
    <mergeCell ref="B59:J59"/>
  </mergeCells>
  <hyperlinks>
    <hyperlink ref="B38" r:id="rId1"/>
    <hyperlink ref="B55" r:id="rId2"/>
    <hyperlink ref="B76" r:id="rId3"/>
    <hyperlink ref="M1" location="'MASTER '!A1" display="Back"/>
    <hyperlink ref="M6:M7" location="'SEP 2023'!A30" display="FINNIFTY"/>
    <hyperlink ref="M10:M11" location="'SEP 2023'!A70" display="SENSEX"/>
    <hyperlink ref="M8:M9" location="'SEP 2023'!A50" display="MIDCPNIFTY"/>
    <hyperlink ref="M4:M5" location="'SEP 2023'!A1" display="INDEX OPTION"/>
    <hyperlink ref="B21" r:id="rId4"/>
  </hyperlinks>
  <pageMargins left="0.7" right="0.7" top="0.75" bottom="0.75" header="0.3" footer="0.3"/>
  <drawing r:id="rId5"/>
</worksheet>
</file>

<file path=xl/worksheets/sheet15.xml><?xml version="1.0" encoding="utf-8"?>
<worksheet xmlns="http://schemas.openxmlformats.org/spreadsheetml/2006/main" xmlns:r="http://schemas.openxmlformats.org/officeDocument/2006/relationships">
  <dimension ref="A1:W77"/>
  <sheetViews>
    <sheetView workbookViewId="0">
      <selection activeCell="M1" sqref="M1"/>
    </sheetView>
  </sheetViews>
  <sheetFormatPr defaultRowHeight="15"/>
  <cols>
    <col min="1" max="1" width="6.28515625" customWidth="1"/>
    <col min="3" max="3" width="10.5703125" customWidth="1"/>
    <col min="4" max="4" width="10.140625" customWidth="1"/>
    <col min="5" max="5" width="20.28515625" customWidth="1"/>
    <col min="6" max="6" width="10.85546875" customWidth="1"/>
    <col min="7" max="7" width="10.5703125" customWidth="1"/>
    <col min="8" max="8" width="12.42578125" customWidth="1"/>
    <col min="10" max="10" width="12.140625" customWidth="1"/>
    <col min="11" max="11" width="5.7109375" customWidth="1"/>
    <col min="13" max="13" width="14.7109375" customWidth="1"/>
    <col min="14" max="14" width="11.28515625" customWidth="1"/>
    <col min="18" max="18" width="12.7109375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45352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23</v>
      </c>
      <c r="C4" s="172"/>
      <c r="D4" s="172"/>
      <c r="E4" s="172"/>
      <c r="F4" s="172"/>
      <c r="G4" s="172"/>
      <c r="H4" s="172"/>
      <c r="I4" s="172"/>
      <c r="J4" s="173"/>
      <c r="K4" s="8"/>
      <c r="M4" s="174" t="s">
        <v>25</v>
      </c>
      <c r="N4" s="176">
        <f>COUNT(C6:C20)</f>
        <v>8</v>
      </c>
      <c r="O4" s="178">
        <f>V21</f>
        <v>8</v>
      </c>
      <c r="P4" s="178">
        <f>W21</f>
        <v>0</v>
      </c>
      <c r="Q4" s="180">
        <f>N4-O4-P4</f>
        <v>0</v>
      </c>
      <c r="R4" s="182">
        <f>O4/N4</f>
        <v>1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21</v>
      </c>
      <c r="J5" s="14" t="s">
        <v>16</v>
      </c>
      <c r="K5" s="8"/>
      <c r="M5" s="175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6">
        <v>1</v>
      </c>
      <c r="C6" s="73">
        <v>45357</v>
      </c>
      <c r="D6" s="17" t="s">
        <v>39</v>
      </c>
      <c r="E6" s="17" t="s">
        <v>265</v>
      </c>
      <c r="F6" s="18">
        <v>50</v>
      </c>
      <c r="G6" s="18">
        <v>70</v>
      </c>
      <c r="H6" s="18">
        <v>20</v>
      </c>
      <c r="I6" s="49">
        <v>30</v>
      </c>
      <c r="J6" s="38">
        <f>H6*I6</f>
        <v>600</v>
      </c>
      <c r="K6" s="8"/>
      <c r="M6" s="189" t="s">
        <v>26</v>
      </c>
      <c r="N6" s="190">
        <f>COUNT(C29:C37)</f>
        <v>5</v>
      </c>
      <c r="O6" s="191">
        <f>V38</f>
        <v>4</v>
      </c>
      <c r="P6" s="191">
        <f>W38</f>
        <v>1</v>
      </c>
      <c r="Q6" s="192">
        <f>N6-O6-P6</f>
        <v>0</v>
      </c>
      <c r="R6" s="188">
        <f>O6/N6</f>
        <v>0.8</v>
      </c>
      <c r="V6" s="5">
        <f>IF($J6&gt;0,1,0)</f>
        <v>1</v>
      </c>
      <c r="W6" s="5">
        <f>IF($J6&lt;0,1,0)</f>
        <v>0</v>
      </c>
    </row>
    <row r="7" spans="1:23" s="5" customFormat="1">
      <c r="A7" s="7"/>
      <c r="B7" s="22">
        <f>B6+1</f>
        <v>2</v>
      </c>
      <c r="C7" s="74">
        <v>45358</v>
      </c>
      <c r="D7" s="21" t="s">
        <v>39</v>
      </c>
      <c r="E7" s="21" t="s">
        <v>267</v>
      </c>
      <c r="F7" s="19">
        <v>10</v>
      </c>
      <c r="G7" s="19">
        <v>23</v>
      </c>
      <c r="H7" s="19">
        <v>13</v>
      </c>
      <c r="I7" s="20">
        <v>100</v>
      </c>
      <c r="J7" s="39">
        <f>H7*I7</f>
        <v>1300</v>
      </c>
      <c r="K7" s="8"/>
      <c r="M7" s="175"/>
      <c r="N7" s="177"/>
      <c r="O7" s="179"/>
      <c r="P7" s="179"/>
      <c r="Q7" s="181"/>
      <c r="R7" s="183"/>
      <c r="V7" s="5">
        <f t="shared" ref="V7:V20" si="0">IF($J7&gt;0,1,0)</f>
        <v>1</v>
      </c>
      <c r="W7" s="5">
        <f t="shared" ref="W7:W20" si="1">IF($J7&lt;0,1,0)</f>
        <v>0</v>
      </c>
    </row>
    <row r="8" spans="1:23" s="5" customFormat="1">
      <c r="A8" s="7"/>
      <c r="B8" s="22">
        <f t="shared" ref="B8:B20" si="2">B7+1</f>
        <v>3</v>
      </c>
      <c r="C8" s="74">
        <v>45364</v>
      </c>
      <c r="D8" s="21" t="s">
        <v>39</v>
      </c>
      <c r="E8" s="21" t="s">
        <v>270</v>
      </c>
      <c r="F8" s="19">
        <v>30</v>
      </c>
      <c r="G8" s="19">
        <v>192</v>
      </c>
      <c r="H8" s="19">
        <v>162</v>
      </c>
      <c r="I8" s="20">
        <v>30</v>
      </c>
      <c r="J8" s="39">
        <f>H8*I8</f>
        <v>4860</v>
      </c>
      <c r="K8" s="8"/>
      <c r="M8" s="189" t="s">
        <v>28</v>
      </c>
      <c r="N8" s="190">
        <f>COUNT(C46:C54)</f>
        <v>4</v>
      </c>
      <c r="O8" s="191">
        <f>V55</f>
        <v>2</v>
      </c>
      <c r="P8" s="191">
        <f>W55</f>
        <v>2</v>
      </c>
      <c r="Q8" s="192">
        <f>N8-O8-P8</f>
        <v>0</v>
      </c>
      <c r="R8" s="188">
        <f>O8/N8</f>
        <v>0.5</v>
      </c>
      <c r="V8" s="5">
        <f>IF($J8&gt;0,1,0)</f>
        <v>1</v>
      </c>
      <c r="W8" s="5">
        <f>IF($J8&lt;0,1,0)</f>
        <v>0</v>
      </c>
    </row>
    <row r="9" spans="1:23" s="5" customFormat="1">
      <c r="A9" s="7"/>
      <c r="B9" s="22">
        <f t="shared" si="2"/>
        <v>4</v>
      </c>
      <c r="C9" s="74">
        <v>45365</v>
      </c>
      <c r="D9" s="21" t="s">
        <v>39</v>
      </c>
      <c r="E9" s="21" t="s">
        <v>271</v>
      </c>
      <c r="F9" s="19">
        <v>20</v>
      </c>
      <c r="G9" s="19">
        <v>90</v>
      </c>
      <c r="H9" s="19">
        <v>70</v>
      </c>
      <c r="I9" s="20">
        <v>100</v>
      </c>
      <c r="J9" s="39">
        <f t="shared" ref="J9:J20" si="3">H9*I9</f>
        <v>7000</v>
      </c>
      <c r="K9" s="8"/>
      <c r="M9" s="175"/>
      <c r="N9" s="177"/>
      <c r="O9" s="179"/>
      <c r="P9" s="179"/>
      <c r="Q9" s="181"/>
      <c r="R9" s="183"/>
      <c r="V9" s="5">
        <f>IF($J9&gt;0,1,0)</f>
        <v>1</v>
      </c>
      <c r="W9" s="5">
        <f>IF($J9&lt;0,1,0)</f>
        <v>0</v>
      </c>
    </row>
    <row r="10" spans="1:23" s="5" customFormat="1">
      <c r="A10" s="7"/>
      <c r="B10" s="22">
        <f t="shared" si="2"/>
        <v>5</v>
      </c>
      <c r="C10" s="74">
        <v>45371</v>
      </c>
      <c r="D10" s="21" t="s">
        <v>39</v>
      </c>
      <c r="E10" s="21" t="s">
        <v>275</v>
      </c>
      <c r="F10" s="19">
        <v>25</v>
      </c>
      <c r="G10" s="19">
        <v>137</v>
      </c>
      <c r="H10" s="19">
        <v>112</v>
      </c>
      <c r="I10" s="20">
        <v>30</v>
      </c>
      <c r="J10" s="39">
        <f t="shared" si="3"/>
        <v>3360</v>
      </c>
      <c r="K10" s="8"/>
      <c r="M10" s="189" t="s">
        <v>27</v>
      </c>
      <c r="N10" s="190">
        <f>COUNT(C63:C75)</f>
        <v>9</v>
      </c>
      <c r="O10" s="191">
        <f>V76</f>
        <v>8</v>
      </c>
      <c r="P10" s="191">
        <f>W76</f>
        <v>1</v>
      </c>
      <c r="Q10" s="192">
        <v>0</v>
      </c>
      <c r="R10" s="188">
        <f>O10/N10</f>
        <v>0.88888888888888884</v>
      </c>
      <c r="V10" s="5">
        <f>IF($J10&gt;0,1,0)</f>
        <v>1</v>
      </c>
      <c r="W10" s="5">
        <f>IF($J10&lt;0,1,0)</f>
        <v>0</v>
      </c>
    </row>
    <row r="11" spans="1:23" s="5" customFormat="1" ht="15.75" thickBot="1">
      <c r="A11" s="7"/>
      <c r="B11" s="22">
        <f t="shared" si="2"/>
        <v>6</v>
      </c>
      <c r="C11" s="74">
        <v>45372</v>
      </c>
      <c r="D11" s="21" t="s">
        <v>39</v>
      </c>
      <c r="E11" s="21" t="s">
        <v>276</v>
      </c>
      <c r="F11" s="19">
        <v>15</v>
      </c>
      <c r="G11" s="19">
        <v>35</v>
      </c>
      <c r="H11" s="19">
        <v>20</v>
      </c>
      <c r="I11" s="20">
        <v>100</v>
      </c>
      <c r="J11" s="39">
        <f t="shared" si="3"/>
        <v>2000</v>
      </c>
      <c r="K11" s="8"/>
      <c r="M11" s="175"/>
      <c r="N11" s="177"/>
      <c r="O11" s="179"/>
      <c r="P11" s="179"/>
      <c r="Q11" s="181"/>
      <c r="R11" s="183"/>
      <c r="V11" s="5">
        <f t="shared" si="0"/>
        <v>1</v>
      </c>
      <c r="W11" s="5">
        <f t="shared" si="1"/>
        <v>0</v>
      </c>
    </row>
    <row r="12" spans="1:23" s="5" customFormat="1" ht="15" customHeight="1">
      <c r="A12" s="7"/>
      <c r="B12" s="22">
        <f t="shared" si="2"/>
        <v>7</v>
      </c>
      <c r="C12" s="74">
        <v>45378</v>
      </c>
      <c r="D12" s="21" t="s">
        <v>39</v>
      </c>
      <c r="E12" s="21" t="s">
        <v>182</v>
      </c>
      <c r="F12" s="19">
        <v>40</v>
      </c>
      <c r="G12" s="19">
        <v>55</v>
      </c>
      <c r="H12" s="19">
        <v>15</v>
      </c>
      <c r="I12" s="20">
        <v>30</v>
      </c>
      <c r="J12" s="39">
        <f t="shared" si="3"/>
        <v>450</v>
      </c>
      <c r="K12" s="8"/>
      <c r="M12" s="211" t="s">
        <v>72</v>
      </c>
      <c r="N12" s="213">
        <f>SUM(N4:N11)</f>
        <v>26</v>
      </c>
      <c r="O12" s="213">
        <f t="shared" ref="O12:Q12" si="4">SUM(O4:O11)</f>
        <v>22</v>
      </c>
      <c r="P12" s="213">
        <f t="shared" si="4"/>
        <v>4</v>
      </c>
      <c r="Q12" s="213">
        <f t="shared" si="4"/>
        <v>0</v>
      </c>
      <c r="R12" s="182">
        <f>O12/N12</f>
        <v>0.84615384615384615</v>
      </c>
      <c r="V12" s="5">
        <f t="shared" si="0"/>
        <v>1</v>
      </c>
      <c r="W12" s="5">
        <f t="shared" si="1"/>
        <v>0</v>
      </c>
    </row>
    <row r="13" spans="1:23" s="5" customFormat="1" ht="15" customHeight="1" thickBot="1">
      <c r="A13" s="7"/>
      <c r="B13" s="75">
        <f t="shared" si="2"/>
        <v>8</v>
      </c>
      <c r="C13" s="74">
        <v>45379</v>
      </c>
      <c r="D13" s="76" t="s">
        <v>39</v>
      </c>
      <c r="E13" s="76" t="s">
        <v>281</v>
      </c>
      <c r="F13" s="77">
        <v>20</v>
      </c>
      <c r="G13" s="77">
        <v>89</v>
      </c>
      <c r="H13" s="77">
        <v>69</v>
      </c>
      <c r="I13" s="78">
        <v>100</v>
      </c>
      <c r="J13" s="39">
        <f>H13*I13</f>
        <v>6900</v>
      </c>
      <c r="K13" s="8"/>
      <c r="M13" s="212"/>
      <c r="N13" s="214"/>
      <c r="O13" s="214"/>
      <c r="P13" s="214"/>
      <c r="Q13" s="214"/>
      <c r="R13" s="215"/>
      <c r="V13" s="5">
        <f t="shared" si="0"/>
        <v>1</v>
      </c>
      <c r="W13" s="5">
        <f t="shared" si="1"/>
        <v>0</v>
      </c>
    </row>
    <row r="14" spans="1:23" s="5" customFormat="1" ht="15" customHeight="1">
      <c r="A14" s="7"/>
      <c r="B14" s="75">
        <f t="shared" si="2"/>
        <v>9</v>
      </c>
      <c r="C14" s="74"/>
      <c r="D14" s="76"/>
      <c r="E14" s="76"/>
      <c r="F14" s="77"/>
      <c r="G14" s="77"/>
      <c r="H14" s="77"/>
      <c r="I14" s="78"/>
      <c r="J14" s="79">
        <f t="shared" si="3"/>
        <v>0</v>
      </c>
      <c r="K14" s="8"/>
      <c r="M14" s="193" t="s">
        <v>18</v>
      </c>
      <c r="N14" s="194"/>
      <c r="O14" s="195"/>
      <c r="P14" s="202">
        <f>R12</f>
        <v>0.84615384615384615</v>
      </c>
      <c r="Q14" s="203"/>
      <c r="R14" s="204"/>
      <c r="V14" s="5">
        <f t="shared" si="0"/>
        <v>0</v>
      </c>
      <c r="W14" s="5">
        <f t="shared" si="1"/>
        <v>0</v>
      </c>
    </row>
    <row r="15" spans="1:23" s="5" customFormat="1" ht="15" customHeight="1">
      <c r="A15" s="7"/>
      <c r="B15" s="22">
        <f t="shared" si="2"/>
        <v>10</v>
      </c>
      <c r="C15" s="74"/>
      <c r="D15" s="76"/>
      <c r="E15" s="76"/>
      <c r="F15" s="77"/>
      <c r="G15" s="77"/>
      <c r="H15" s="77"/>
      <c r="I15" s="78"/>
      <c r="J15" s="79">
        <f t="shared" si="3"/>
        <v>0</v>
      </c>
      <c r="K15" s="8"/>
      <c r="M15" s="196"/>
      <c r="N15" s="197"/>
      <c r="O15" s="198"/>
      <c r="P15" s="205"/>
      <c r="Q15" s="206"/>
      <c r="R15" s="207"/>
      <c r="V15" s="5">
        <f t="shared" si="0"/>
        <v>0</v>
      </c>
      <c r="W15" s="5">
        <f t="shared" si="1"/>
        <v>0</v>
      </c>
    </row>
    <row r="16" spans="1:23" s="5" customFormat="1" ht="15.75" customHeight="1" thickBot="1">
      <c r="A16" s="7"/>
      <c r="B16" s="22">
        <f t="shared" si="2"/>
        <v>11</v>
      </c>
      <c r="C16" s="74"/>
      <c r="D16" s="21"/>
      <c r="E16" s="21"/>
      <c r="F16" s="19"/>
      <c r="G16" s="19"/>
      <c r="H16" s="19"/>
      <c r="I16" s="20"/>
      <c r="J16" s="39">
        <f t="shared" si="3"/>
        <v>0</v>
      </c>
      <c r="K16" s="8"/>
      <c r="M16" s="199"/>
      <c r="N16" s="200"/>
      <c r="O16" s="201"/>
      <c r="P16" s="208"/>
      <c r="Q16" s="209"/>
      <c r="R16" s="210"/>
      <c r="V16" s="5">
        <f t="shared" si="0"/>
        <v>0</v>
      </c>
      <c r="W16" s="5">
        <f t="shared" si="1"/>
        <v>0</v>
      </c>
    </row>
    <row r="17" spans="1:23" s="5" customFormat="1" ht="15" customHeight="1">
      <c r="A17" s="7"/>
      <c r="B17" s="22">
        <f t="shared" si="2"/>
        <v>12</v>
      </c>
      <c r="C17" s="74"/>
      <c r="D17" s="21"/>
      <c r="E17" s="21"/>
      <c r="F17" s="19"/>
      <c r="G17" s="19"/>
      <c r="H17" s="19"/>
      <c r="I17" s="20"/>
      <c r="J17" s="39">
        <f t="shared" si="3"/>
        <v>0</v>
      </c>
      <c r="K17" s="8"/>
      <c r="M17" s="5" t="s">
        <v>17</v>
      </c>
      <c r="V17" s="5">
        <f t="shared" si="0"/>
        <v>0</v>
      </c>
      <c r="W17" s="5">
        <f t="shared" si="1"/>
        <v>0</v>
      </c>
    </row>
    <row r="18" spans="1:23" s="5" customFormat="1">
      <c r="A18" s="7"/>
      <c r="B18" s="22">
        <f t="shared" si="2"/>
        <v>13</v>
      </c>
      <c r="C18" s="74"/>
      <c r="D18" s="21"/>
      <c r="E18" s="21"/>
      <c r="F18" s="19"/>
      <c r="G18" s="19"/>
      <c r="H18" s="19"/>
      <c r="I18" s="20"/>
      <c r="J18" s="39">
        <f t="shared" si="3"/>
        <v>0</v>
      </c>
      <c r="K18" s="8"/>
      <c r="M18" s="5" t="s">
        <v>17</v>
      </c>
      <c r="V18" s="5">
        <f t="shared" si="0"/>
        <v>0</v>
      </c>
      <c r="W18" s="5">
        <f t="shared" si="1"/>
        <v>0</v>
      </c>
    </row>
    <row r="19" spans="1:23" s="5" customFormat="1">
      <c r="A19" s="7"/>
      <c r="B19" s="22">
        <f t="shared" si="2"/>
        <v>14</v>
      </c>
      <c r="C19" s="74"/>
      <c r="D19" s="21"/>
      <c r="E19" s="21"/>
      <c r="F19" s="19"/>
      <c r="G19" s="19"/>
      <c r="H19" s="19"/>
      <c r="I19" s="20"/>
      <c r="J19" s="39">
        <f t="shared" si="3"/>
        <v>0</v>
      </c>
      <c r="K19" s="8"/>
      <c r="V19" s="5">
        <f t="shared" si="0"/>
        <v>0</v>
      </c>
      <c r="W19" s="5">
        <f t="shared" si="1"/>
        <v>0</v>
      </c>
    </row>
    <row r="20" spans="1:23" s="5" customFormat="1" ht="15.75" thickBot="1">
      <c r="A20" s="7"/>
      <c r="B20" s="24">
        <f t="shared" si="2"/>
        <v>15</v>
      </c>
      <c r="C20" s="74"/>
      <c r="D20" s="25"/>
      <c r="E20" s="25"/>
      <c r="F20" s="50"/>
      <c r="G20" s="50"/>
      <c r="H20" s="50"/>
      <c r="I20" s="26"/>
      <c r="J20" s="40">
        <f t="shared" si="3"/>
        <v>0</v>
      </c>
      <c r="K20" s="8"/>
      <c r="V20" s="5">
        <f t="shared" si="0"/>
        <v>0</v>
      </c>
      <c r="W20" s="5">
        <f t="shared" si="1"/>
        <v>0</v>
      </c>
    </row>
    <row r="21" spans="1:23" s="5" customFormat="1" ht="24" thickBot="1">
      <c r="A21" s="7"/>
      <c r="B21" s="216" t="s">
        <v>19</v>
      </c>
      <c r="C21" s="217"/>
      <c r="D21" s="217"/>
      <c r="E21" s="217"/>
      <c r="F21" s="217"/>
      <c r="G21" s="217"/>
      <c r="H21" s="218"/>
      <c r="I21" s="27" t="s">
        <v>20</v>
      </c>
      <c r="J21" s="28">
        <f>SUM(J6:J20)</f>
        <v>26470</v>
      </c>
      <c r="K21" s="8"/>
      <c r="V21" s="5">
        <f>SUM(V6:V20)</f>
        <v>8</v>
      </c>
      <c r="W21" s="5">
        <f>SUM(W6:W20)</f>
        <v>0</v>
      </c>
    </row>
    <row r="22" spans="1:23" s="5" customFormat="1" ht="30" customHeight="1" thickBot="1">
      <c r="A22" s="29"/>
      <c r="B22" s="30"/>
      <c r="C22" s="30"/>
      <c r="D22" s="30"/>
      <c r="E22" s="30"/>
      <c r="F22" s="30"/>
      <c r="G22" s="30"/>
      <c r="H22" s="31"/>
      <c r="I22" s="30"/>
      <c r="J22" s="31"/>
      <c r="K22" s="32"/>
      <c r="M22" s="5" t="s">
        <v>17</v>
      </c>
      <c r="Q22" s="5" t="s">
        <v>474</v>
      </c>
    </row>
    <row r="23" spans="1:23" s="5" customFormat="1" ht="15.75" thickBot="1">
      <c r="A23" s="15"/>
      <c r="B23" s="15"/>
      <c r="C23" s="15"/>
      <c r="D23" s="15"/>
      <c r="E23" s="15"/>
      <c r="F23" s="15"/>
      <c r="G23" s="15"/>
      <c r="H23" s="33"/>
      <c r="I23" s="15"/>
      <c r="J23" s="33"/>
      <c r="K23" s="15"/>
    </row>
    <row r="24" spans="1:23" s="5" customFormat="1" ht="30" customHeight="1" thickBot="1">
      <c r="A24" s="1"/>
      <c r="B24" s="2"/>
      <c r="C24" s="2"/>
      <c r="D24" s="2"/>
      <c r="E24" s="2"/>
      <c r="F24" s="2"/>
      <c r="G24" s="2"/>
      <c r="H24" s="3"/>
      <c r="I24" s="2"/>
      <c r="J24" s="3"/>
      <c r="K24" s="4"/>
    </row>
    <row r="25" spans="1:23" s="5" customFormat="1" ht="27" thickBot="1">
      <c r="A25" s="7" t="s">
        <v>1</v>
      </c>
      <c r="B25" s="155" t="s">
        <v>2</v>
      </c>
      <c r="C25" s="156"/>
      <c r="D25" s="156"/>
      <c r="E25" s="156"/>
      <c r="F25" s="156"/>
      <c r="G25" s="156"/>
      <c r="H25" s="156"/>
      <c r="I25" s="156"/>
      <c r="J25" s="157"/>
      <c r="K25" s="8"/>
      <c r="O25" s="34"/>
      <c r="P25" s="34"/>
      <c r="Q25" s="34"/>
      <c r="R25" s="34"/>
    </row>
    <row r="26" spans="1:23" s="5" customFormat="1" ht="16.5" thickBot="1">
      <c r="A26" s="7"/>
      <c r="B26" s="168">
        <v>45352</v>
      </c>
      <c r="C26" s="169"/>
      <c r="D26" s="169"/>
      <c r="E26" s="169"/>
      <c r="F26" s="169"/>
      <c r="G26" s="169"/>
      <c r="H26" s="169"/>
      <c r="I26" s="169"/>
      <c r="J26" s="170"/>
      <c r="K26" s="8"/>
    </row>
    <row r="27" spans="1:23" s="5" customFormat="1" ht="16.5" thickBot="1">
      <c r="A27" s="7"/>
      <c r="B27" s="171" t="s">
        <v>177</v>
      </c>
      <c r="C27" s="172"/>
      <c r="D27" s="172"/>
      <c r="E27" s="172"/>
      <c r="F27" s="172"/>
      <c r="G27" s="172"/>
      <c r="H27" s="172"/>
      <c r="I27" s="172"/>
      <c r="J27" s="173"/>
      <c r="K27" s="8"/>
    </row>
    <row r="28" spans="1:23" s="34" customFormat="1" ht="15.75" thickBot="1">
      <c r="A28" s="35"/>
      <c r="B28" s="9" t="s">
        <v>9</v>
      </c>
      <c r="C28" s="10" t="s">
        <v>10</v>
      </c>
      <c r="D28" s="11" t="s">
        <v>11</v>
      </c>
      <c r="E28" s="11" t="s">
        <v>12</v>
      </c>
      <c r="F28" s="12" t="s">
        <v>155</v>
      </c>
      <c r="G28" s="12" t="s">
        <v>156</v>
      </c>
      <c r="H28" s="36" t="s">
        <v>157</v>
      </c>
      <c r="I28" s="12" t="s">
        <v>21</v>
      </c>
      <c r="J28" s="14" t="s">
        <v>16</v>
      </c>
      <c r="K28" s="37"/>
      <c r="M28" s="5"/>
      <c r="N28" s="5"/>
      <c r="O28" s="5"/>
      <c r="P28" s="5"/>
      <c r="Q28" s="5"/>
      <c r="R28" s="5"/>
      <c r="V28" s="15" t="s">
        <v>5</v>
      </c>
      <c r="W28" s="15" t="s">
        <v>6</v>
      </c>
    </row>
    <row r="29" spans="1:23" s="5" customFormat="1">
      <c r="A29" s="7"/>
      <c r="B29" s="16">
        <v>1</v>
      </c>
      <c r="C29" s="73">
        <v>45356</v>
      </c>
      <c r="D29" s="17" t="s">
        <v>39</v>
      </c>
      <c r="E29" s="17" t="s">
        <v>263</v>
      </c>
      <c r="F29" s="18">
        <v>15</v>
      </c>
      <c r="G29" s="18">
        <v>0</v>
      </c>
      <c r="H29" s="18">
        <v>-15</v>
      </c>
      <c r="I29" s="49">
        <v>80</v>
      </c>
      <c r="J29" s="38">
        <f>H29*I29</f>
        <v>-1200</v>
      </c>
      <c r="K29" s="8"/>
      <c r="V29" s="5">
        <f>IF($J29&gt;0,1,0)</f>
        <v>0</v>
      </c>
      <c r="W29" s="5">
        <f>IF($J29&lt;0,1,0)</f>
        <v>1</v>
      </c>
    </row>
    <row r="30" spans="1:23" s="5" customFormat="1">
      <c r="A30" s="7"/>
      <c r="B30" s="22">
        <f>B29+1</f>
        <v>2</v>
      </c>
      <c r="C30" s="74">
        <v>45356</v>
      </c>
      <c r="D30" s="21" t="s">
        <v>39</v>
      </c>
      <c r="E30" s="21" t="s">
        <v>264</v>
      </c>
      <c r="F30" s="19">
        <v>25</v>
      </c>
      <c r="G30" s="19">
        <v>57</v>
      </c>
      <c r="H30" s="19">
        <v>32</v>
      </c>
      <c r="I30" s="20">
        <v>80</v>
      </c>
      <c r="J30" s="39">
        <f>H30*I30</f>
        <v>2560</v>
      </c>
      <c r="K30" s="8"/>
      <c r="O30" s="5" t="s">
        <v>17</v>
      </c>
      <c r="V30" s="5">
        <f t="shared" ref="V30:V37" si="5">IF($J30&gt;0,1,0)</f>
        <v>1</v>
      </c>
      <c r="W30" s="5">
        <f t="shared" ref="W30:W37" si="6">IF($J30&lt;0,1,0)</f>
        <v>0</v>
      </c>
    </row>
    <row r="31" spans="1:23" s="5" customFormat="1">
      <c r="A31" s="7"/>
      <c r="B31" s="22">
        <f t="shared" ref="B31:B37" si="7">B30+1</f>
        <v>3</v>
      </c>
      <c r="C31" s="74">
        <v>45363</v>
      </c>
      <c r="D31" s="21" t="s">
        <v>39</v>
      </c>
      <c r="E31" s="21" t="s">
        <v>269</v>
      </c>
      <c r="F31" s="19">
        <v>30</v>
      </c>
      <c r="G31" s="19">
        <v>107</v>
      </c>
      <c r="H31" s="19">
        <v>77</v>
      </c>
      <c r="I31" s="20">
        <v>80</v>
      </c>
      <c r="J31" s="39">
        <f>H31*I31</f>
        <v>6160</v>
      </c>
      <c r="K31" s="8"/>
      <c r="V31" s="5">
        <f t="shared" si="5"/>
        <v>1</v>
      </c>
      <c r="W31" s="5">
        <f t="shared" si="6"/>
        <v>0</v>
      </c>
    </row>
    <row r="32" spans="1:23" s="5" customFormat="1">
      <c r="A32" s="7"/>
      <c r="B32" s="22">
        <f t="shared" si="7"/>
        <v>4</v>
      </c>
      <c r="C32" s="74">
        <v>45370</v>
      </c>
      <c r="D32" s="21" t="s">
        <v>39</v>
      </c>
      <c r="E32" s="21" t="s">
        <v>91</v>
      </c>
      <c r="F32" s="19">
        <v>20</v>
      </c>
      <c r="G32" s="19">
        <v>37</v>
      </c>
      <c r="H32" s="19">
        <v>17</v>
      </c>
      <c r="I32" s="20">
        <v>80</v>
      </c>
      <c r="J32" s="39">
        <f>I32*H32</f>
        <v>1360</v>
      </c>
      <c r="K32" s="8"/>
      <c r="L32" s="5" t="s">
        <v>17</v>
      </c>
      <c r="V32" s="5">
        <f t="shared" si="5"/>
        <v>1</v>
      </c>
      <c r="W32" s="5">
        <f t="shared" si="6"/>
        <v>0</v>
      </c>
    </row>
    <row r="33" spans="1:23" s="5" customFormat="1">
      <c r="A33" s="7"/>
      <c r="B33" s="22">
        <f t="shared" si="7"/>
        <v>5</v>
      </c>
      <c r="C33" s="74">
        <v>45377</v>
      </c>
      <c r="D33" s="21" t="s">
        <v>39</v>
      </c>
      <c r="E33" s="21" t="s">
        <v>280</v>
      </c>
      <c r="F33" s="19">
        <v>10</v>
      </c>
      <c r="G33" s="19">
        <v>32</v>
      </c>
      <c r="H33" s="19">
        <v>22</v>
      </c>
      <c r="I33" s="20">
        <v>80</v>
      </c>
      <c r="J33" s="39">
        <f>I33*H33</f>
        <v>1760</v>
      </c>
      <c r="K33" s="8"/>
      <c r="V33" s="5">
        <f t="shared" si="5"/>
        <v>1</v>
      </c>
      <c r="W33" s="5">
        <f t="shared" si="6"/>
        <v>0</v>
      </c>
    </row>
    <row r="34" spans="1:23" s="5" customFormat="1">
      <c r="A34" s="7"/>
      <c r="B34" s="22">
        <f t="shared" si="7"/>
        <v>6</v>
      </c>
      <c r="C34" s="74"/>
      <c r="D34" s="21"/>
      <c r="E34" s="21"/>
      <c r="F34" s="19"/>
      <c r="G34" s="19"/>
      <c r="H34" s="19"/>
      <c r="I34" s="20"/>
      <c r="J34" s="39">
        <f>I34*H34</f>
        <v>0</v>
      </c>
      <c r="K34" s="8"/>
      <c r="V34" s="5">
        <f t="shared" si="5"/>
        <v>0</v>
      </c>
      <c r="W34" s="5">
        <f t="shared" si="6"/>
        <v>0</v>
      </c>
    </row>
    <row r="35" spans="1:23" s="5" customFormat="1">
      <c r="A35" s="7"/>
      <c r="B35" s="22">
        <f t="shared" si="7"/>
        <v>7</v>
      </c>
      <c r="C35" s="74"/>
      <c r="D35" s="21"/>
      <c r="E35" s="21"/>
      <c r="F35" s="19"/>
      <c r="G35" s="19"/>
      <c r="H35" s="19"/>
      <c r="I35" s="20"/>
      <c r="J35" s="39">
        <f t="shared" ref="J35:J37" si="8">I35*H35</f>
        <v>0</v>
      </c>
      <c r="K35" s="8"/>
      <c r="V35" s="5">
        <f t="shared" si="5"/>
        <v>0</v>
      </c>
      <c r="W35" s="5">
        <f t="shared" si="6"/>
        <v>0</v>
      </c>
    </row>
    <row r="36" spans="1:23" s="5" customFormat="1">
      <c r="A36" s="7"/>
      <c r="B36" s="22">
        <f t="shared" si="7"/>
        <v>8</v>
      </c>
      <c r="C36" s="74"/>
      <c r="D36" s="21"/>
      <c r="E36" s="21"/>
      <c r="F36" s="19"/>
      <c r="G36" s="19"/>
      <c r="H36" s="19"/>
      <c r="I36" s="20"/>
      <c r="J36" s="39">
        <f t="shared" si="8"/>
        <v>0</v>
      </c>
      <c r="K36" s="8"/>
      <c r="V36" s="5">
        <f t="shared" si="5"/>
        <v>0</v>
      </c>
      <c r="W36" s="5">
        <f t="shared" si="6"/>
        <v>0</v>
      </c>
    </row>
    <row r="37" spans="1:23" s="5" customFormat="1">
      <c r="A37" s="7"/>
      <c r="B37" s="22">
        <f t="shared" si="7"/>
        <v>9</v>
      </c>
      <c r="C37" s="74"/>
      <c r="D37" s="21"/>
      <c r="E37" s="21"/>
      <c r="F37" s="19"/>
      <c r="G37" s="19"/>
      <c r="H37" s="19"/>
      <c r="I37" s="20"/>
      <c r="J37" s="39">
        <f t="shared" si="8"/>
        <v>0</v>
      </c>
      <c r="K37" s="8"/>
      <c r="V37" s="5">
        <f t="shared" si="5"/>
        <v>0</v>
      </c>
      <c r="W37" s="5">
        <f t="shared" si="6"/>
        <v>0</v>
      </c>
    </row>
    <row r="38" spans="1:23" s="5" customFormat="1" ht="24" thickBot="1">
      <c r="A38" s="7"/>
      <c r="B38" s="216" t="s">
        <v>19</v>
      </c>
      <c r="C38" s="217"/>
      <c r="D38" s="217"/>
      <c r="E38" s="217"/>
      <c r="F38" s="217"/>
      <c r="G38" s="217"/>
      <c r="H38" s="218"/>
      <c r="I38" s="27" t="s">
        <v>20</v>
      </c>
      <c r="J38" s="28">
        <f>SUM(J29:J37)</f>
        <v>10640</v>
      </c>
      <c r="K38" s="8"/>
      <c r="V38" s="5">
        <f>SUM(V29:V37)</f>
        <v>4</v>
      </c>
      <c r="W38" s="5">
        <f>SUM(W29:W37)</f>
        <v>1</v>
      </c>
    </row>
    <row r="39" spans="1:23" s="5" customFormat="1" ht="30" customHeight="1" thickBot="1">
      <c r="A39" s="29"/>
      <c r="B39" s="30"/>
      <c r="C39" s="30"/>
      <c r="D39" s="30"/>
      <c r="E39" s="30"/>
      <c r="F39" s="30"/>
      <c r="G39" s="30"/>
      <c r="H39" s="31"/>
      <c r="I39" s="30"/>
      <c r="J39" s="31"/>
      <c r="K39" s="32"/>
    </row>
    <row r="40" spans="1:23" s="5" customFormat="1" ht="15.75" thickBot="1">
      <c r="A40" s="15"/>
      <c r="B40" s="15"/>
      <c r="C40" s="15"/>
      <c r="D40" s="15"/>
      <c r="E40" s="15"/>
      <c r="F40" s="15"/>
      <c r="G40" s="15"/>
      <c r="H40" s="33"/>
      <c r="I40" s="15"/>
      <c r="J40" s="33"/>
      <c r="K40" s="15"/>
    </row>
    <row r="41" spans="1:23" s="5" customFormat="1" ht="30" customHeight="1" thickBot="1">
      <c r="A41" s="1"/>
      <c r="B41" s="2"/>
      <c r="C41" s="2"/>
      <c r="D41" s="2"/>
      <c r="E41" s="2"/>
      <c r="F41" s="2"/>
      <c r="G41" s="2"/>
      <c r="H41" s="3"/>
      <c r="I41" s="2"/>
      <c r="J41" s="3"/>
      <c r="K41" s="4"/>
    </row>
    <row r="42" spans="1:23" s="5" customFormat="1" ht="27" thickBot="1">
      <c r="A42" s="7" t="s">
        <v>1</v>
      </c>
      <c r="B42" s="155" t="s">
        <v>2</v>
      </c>
      <c r="C42" s="156"/>
      <c r="D42" s="156"/>
      <c r="E42" s="156"/>
      <c r="F42" s="156"/>
      <c r="G42" s="156"/>
      <c r="H42" s="156"/>
      <c r="I42" s="156"/>
      <c r="J42" s="157"/>
      <c r="K42" s="8"/>
    </row>
    <row r="43" spans="1:23" s="5" customFormat="1" ht="16.5" thickBot="1">
      <c r="A43" s="7"/>
      <c r="B43" s="168">
        <v>45352</v>
      </c>
      <c r="C43" s="169"/>
      <c r="D43" s="169"/>
      <c r="E43" s="169"/>
      <c r="F43" s="169"/>
      <c r="G43" s="169"/>
      <c r="H43" s="169"/>
      <c r="I43" s="169"/>
      <c r="J43" s="170"/>
      <c r="K43" s="8"/>
    </row>
    <row r="44" spans="1:23" s="5" customFormat="1" ht="16.5" thickBot="1">
      <c r="A44" s="7"/>
      <c r="B44" s="171" t="s">
        <v>52</v>
      </c>
      <c r="C44" s="172"/>
      <c r="D44" s="172"/>
      <c r="E44" s="172"/>
      <c r="F44" s="172"/>
      <c r="G44" s="172"/>
      <c r="H44" s="172"/>
      <c r="I44" s="172"/>
      <c r="J44" s="173"/>
      <c r="K44" s="8"/>
    </row>
    <row r="45" spans="1:23" s="5" customFormat="1" ht="15.75" thickBot="1">
      <c r="A45" s="35"/>
      <c r="B45" s="41" t="s">
        <v>9</v>
      </c>
      <c r="C45" s="42" t="s">
        <v>10</v>
      </c>
      <c r="D45" s="43" t="s">
        <v>11</v>
      </c>
      <c r="E45" s="43" t="s">
        <v>12</v>
      </c>
      <c r="F45" s="44" t="s">
        <v>155</v>
      </c>
      <c r="G45" s="44" t="s">
        <v>156</v>
      </c>
      <c r="H45" s="45" t="s">
        <v>157</v>
      </c>
      <c r="I45" s="44" t="s">
        <v>21</v>
      </c>
      <c r="J45" s="46" t="s">
        <v>16</v>
      </c>
      <c r="K45" s="37"/>
      <c r="L45" s="34"/>
      <c r="V45" s="15" t="s">
        <v>5</v>
      </c>
      <c r="W45" s="15" t="s">
        <v>6</v>
      </c>
    </row>
    <row r="46" spans="1:23" s="5" customFormat="1">
      <c r="A46" s="7"/>
      <c r="B46" s="47">
        <v>1</v>
      </c>
      <c r="C46" s="74">
        <v>45355</v>
      </c>
      <c r="D46" s="17" t="s">
        <v>39</v>
      </c>
      <c r="E46" s="17" t="s">
        <v>261</v>
      </c>
      <c r="F46" s="18">
        <v>10</v>
      </c>
      <c r="G46" s="18">
        <v>16</v>
      </c>
      <c r="H46" s="18">
        <v>6</v>
      </c>
      <c r="I46" s="49">
        <v>75</v>
      </c>
      <c r="J46" s="38">
        <f>H46*I46</f>
        <v>450</v>
      </c>
      <c r="K46" s="8"/>
      <c r="V46" s="5">
        <f>IF($J46&gt;0,1,0)</f>
        <v>1</v>
      </c>
      <c r="W46" s="5">
        <f>IF($J46&lt;0,1,0)</f>
        <v>0</v>
      </c>
    </row>
    <row r="47" spans="1:23" s="5" customFormat="1">
      <c r="A47" s="7"/>
      <c r="B47" s="22">
        <f>B46+1</f>
        <v>2</v>
      </c>
      <c r="C47" s="74">
        <v>45362</v>
      </c>
      <c r="D47" s="21" t="s">
        <v>39</v>
      </c>
      <c r="E47" s="21" t="s">
        <v>268</v>
      </c>
      <c r="F47" s="19">
        <v>10</v>
      </c>
      <c r="G47" s="19">
        <v>29</v>
      </c>
      <c r="H47" s="19">
        <v>19</v>
      </c>
      <c r="I47" s="20">
        <v>75</v>
      </c>
      <c r="J47" s="39">
        <f>H47*I47</f>
        <v>1425</v>
      </c>
      <c r="K47" s="8"/>
      <c r="V47" s="5">
        <f t="shared" ref="V47:V54" si="9">IF($J47&gt;0,1,0)</f>
        <v>1</v>
      </c>
      <c r="W47" s="5">
        <f t="shared" ref="W47:W54" si="10">IF($J47&lt;0,1,0)</f>
        <v>0</v>
      </c>
    </row>
    <row r="48" spans="1:23" s="5" customFormat="1">
      <c r="A48" s="7"/>
      <c r="B48" s="22">
        <f t="shared" ref="B48:B54" si="11">B47+1</f>
        <v>3</v>
      </c>
      <c r="C48" s="74">
        <v>45369</v>
      </c>
      <c r="D48" s="21" t="s">
        <v>39</v>
      </c>
      <c r="E48" s="21" t="s">
        <v>274</v>
      </c>
      <c r="F48" s="19">
        <v>10</v>
      </c>
      <c r="G48" s="19">
        <v>0</v>
      </c>
      <c r="H48" s="19">
        <v>-10</v>
      </c>
      <c r="I48" s="20">
        <v>75</v>
      </c>
      <c r="J48" s="39">
        <f>H48*I48</f>
        <v>-750</v>
      </c>
      <c r="K48" s="8"/>
      <c r="V48" s="5">
        <f t="shared" si="9"/>
        <v>0</v>
      </c>
      <c r="W48" s="5">
        <f t="shared" si="10"/>
        <v>1</v>
      </c>
    </row>
    <row r="49" spans="1:23" s="5" customFormat="1">
      <c r="A49" s="7"/>
      <c r="B49" s="22">
        <f t="shared" si="11"/>
        <v>4</v>
      </c>
      <c r="C49" s="74">
        <v>45373</v>
      </c>
      <c r="D49" s="21" t="s">
        <v>39</v>
      </c>
      <c r="E49" s="21" t="s">
        <v>277</v>
      </c>
      <c r="F49" s="20">
        <v>15</v>
      </c>
      <c r="G49" s="20">
        <v>0</v>
      </c>
      <c r="H49" s="21">
        <v>-15</v>
      </c>
      <c r="I49" s="20">
        <v>75</v>
      </c>
      <c r="J49" s="39">
        <f>I49*H49</f>
        <v>-1125</v>
      </c>
      <c r="K49" s="8"/>
      <c r="V49" s="5">
        <f t="shared" si="9"/>
        <v>0</v>
      </c>
      <c r="W49" s="5">
        <f t="shared" si="10"/>
        <v>1</v>
      </c>
    </row>
    <row r="50" spans="1:23" s="5" customFormat="1">
      <c r="A50" s="7"/>
      <c r="B50" s="22">
        <f t="shared" si="11"/>
        <v>5</v>
      </c>
      <c r="C50" s="74"/>
      <c r="D50" s="21"/>
      <c r="E50" s="21"/>
      <c r="F50" s="20"/>
      <c r="G50" s="20"/>
      <c r="H50" s="21"/>
      <c r="I50" s="20"/>
      <c r="J50" s="39">
        <f t="shared" ref="J50:J54" si="12">I50*H50</f>
        <v>0</v>
      </c>
      <c r="K50" s="8"/>
      <c r="V50" s="5">
        <f t="shared" si="9"/>
        <v>0</v>
      </c>
      <c r="W50" s="5">
        <f t="shared" si="10"/>
        <v>0</v>
      </c>
    </row>
    <row r="51" spans="1:23" s="5" customFormat="1">
      <c r="A51" s="7"/>
      <c r="B51" s="22">
        <f t="shared" si="11"/>
        <v>6</v>
      </c>
      <c r="C51" s="74"/>
      <c r="D51" s="21"/>
      <c r="E51" s="21"/>
      <c r="F51" s="20"/>
      <c r="G51" s="20"/>
      <c r="H51" s="21"/>
      <c r="I51" s="20"/>
      <c r="J51" s="39">
        <f t="shared" si="12"/>
        <v>0</v>
      </c>
      <c r="K51" s="8"/>
      <c r="V51" s="5">
        <f t="shared" si="9"/>
        <v>0</v>
      </c>
      <c r="W51" s="5">
        <f t="shared" si="10"/>
        <v>0</v>
      </c>
    </row>
    <row r="52" spans="1:23" s="5" customFormat="1">
      <c r="A52" s="7"/>
      <c r="B52" s="22">
        <f t="shared" si="11"/>
        <v>7</v>
      </c>
      <c r="C52" s="74"/>
      <c r="D52" s="21"/>
      <c r="E52" s="21"/>
      <c r="F52" s="20"/>
      <c r="G52" s="20"/>
      <c r="H52" s="21"/>
      <c r="I52" s="20"/>
      <c r="J52" s="39">
        <f t="shared" si="12"/>
        <v>0</v>
      </c>
      <c r="K52" s="8"/>
      <c r="V52" s="5">
        <f t="shared" si="9"/>
        <v>0</v>
      </c>
      <c r="W52" s="5">
        <f t="shared" si="10"/>
        <v>0</v>
      </c>
    </row>
    <row r="53" spans="1:23" s="5" customFormat="1">
      <c r="A53" s="7"/>
      <c r="B53" s="22">
        <f t="shared" si="11"/>
        <v>8</v>
      </c>
      <c r="C53" s="74"/>
      <c r="D53" s="21"/>
      <c r="E53" s="21"/>
      <c r="F53" s="20"/>
      <c r="G53" s="20"/>
      <c r="H53" s="21"/>
      <c r="I53" s="20"/>
      <c r="J53" s="39">
        <f t="shared" si="12"/>
        <v>0</v>
      </c>
      <c r="K53" s="8"/>
      <c r="V53" s="5">
        <f t="shared" si="9"/>
        <v>0</v>
      </c>
      <c r="W53" s="5">
        <f t="shared" si="10"/>
        <v>0</v>
      </c>
    </row>
    <row r="54" spans="1:23" s="5" customFormat="1" ht="15.75" thickBot="1">
      <c r="A54" s="7"/>
      <c r="B54" s="22">
        <f t="shared" si="11"/>
        <v>9</v>
      </c>
      <c r="C54" s="74"/>
      <c r="D54" s="21"/>
      <c r="E54" s="21"/>
      <c r="F54" s="20"/>
      <c r="G54" s="20"/>
      <c r="H54" s="21"/>
      <c r="I54" s="20"/>
      <c r="J54" s="39">
        <f t="shared" si="12"/>
        <v>0</v>
      </c>
      <c r="K54" s="8"/>
      <c r="V54" s="5">
        <f t="shared" si="9"/>
        <v>0</v>
      </c>
      <c r="W54" s="5">
        <f t="shared" si="10"/>
        <v>0</v>
      </c>
    </row>
    <row r="55" spans="1:23" s="5" customFormat="1" ht="24" thickBot="1">
      <c r="A55" s="7"/>
      <c r="B55" s="127" t="s">
        <v>19</v>
      </c>
      <c r="C55" s="163"/>
      <c r="D55" s="163"/>
      <c r="E55" s="163"/>
      <c r="F55" s="163"/>
      <c r="G55" s="163"/>
      <c r="H55" s="164"/>
      <c r="I55" s="27" t="s">
        <v>20</v>
      </c>
      <c r="J55" s="28">
        <f>SUM(J46:J54)</f>
        <v>0</v>
      </c>
      <c r="K55" s="8"/>
      <c r="V55" s="5">
        <f>SUM(V46:V54)</f>
        <v>2</v>
      </c>
      <c r="W55" s="5">
        <f>SUM(W46:W54)</f>
        <v>2</v>
      </c>
    </row>
    <row r="56" spans="1:23" s="5" customFormat="1" ht="30" customHeight="1" thickBot="1">
      <c r="A56" s="29"/>
      <c r="B56" s="30"/>
      <c r="C56" s="30"/>
      <c r="D56" s="30"/>
      <c r="E56" s="30"/>
      <c r="F56" s="30"/>
      <c r="G56" s="30"/>
      <c r="H56" s="31"/>
      <c r="I56" s="30"/>
      <c r="J56" s="31"/>
      <c r="K56" s="32"/>
    </row>
    <row r="57" spans="1:23" s="5" customFormat="1" ht="15.75" thickBot="1">
      <c r="A57" s="15"/>
      <c r="B57" s="15"/>
      <c r="C57" s="15"/>
      <c r="D57" s="15"/>
      <c r="E57" s="15"/>
      <c r="F57" s="15"/>
      <c r="G57" s="15"/>
      <c r="H57" s="33"/>
      <c r="I57" s="15"/>
      <c r="J57" s="33"/>
      <c r="K57" s="15"/>
    </row>
    <row r="58" spans="1:23" s="5" customFormat="1" ht="30" customHeight="1" thickBot="1">
      <c r="A58" s="1"/>
      <c r="B58" s="2"/>
      <c r="C58" s="2"/>
      <c r="D58" s="2"/>
      <c r="E58" s="2"/>
      <c r="F58" s="2"/>
      <c r="G58" s="2"/>
      <c r="H58" s="3"/>
      <c r="I58" s="2"/>
      <c r="J58" s="3"/>
      <c r="K58" s="4"/>
    </row>
    <row r="59" spans="1:23" s="5" customFormat="1" ht="27" thickBot="1">
      <c r="A59" s="7" t="s">
        <v>1</v>
      </c>
      <c r="B59" s="155" t="s">
        <v>2</v>
      </c>
      <c r="C59" s="156"/>
      <c r="D59" s="156"/>
      <c r="E59" s="156"/>
      <c r="F59" s="156"/>
      <c r="G59" s="156"/>
      <c r="H59" s="156"/>
      <c r="I59" s="156"/>
      <c r="J59" s="157"/>
      <c r="K59" s="8"/>
    </row>
    <row r="60" spans="1:23" s="5" customFormat="1" ht="16.5" thickBot="1">
      <c r="A60" s="7"/>
      <c r="B60" s="168">
        <v>45352</v>
      </c>
      <c r="C60" s="169"/>
      <c r="D60" s="169"/>
      <c r="E60" s="169"/>
      <c r="F60" s="169"/>
      <c r="G60" s="169"/>
      <c r="H60" s="169"/>
      <c r="I60" s="169"/>
      <c r="J60" s="170"/>
      <c r="K60" s="8"/>
    </row>
    <row r="61" spans="1:23" s="5" customFormat="1" ht="15.75">
      <c r="A61" s="7"/>
      <c r="B61" s="219" t="s">
        <v>24</v>
      </c>
      <c r="C61" s="220"/>
      <c r="D61" s="220"/>
      <c r="E61" s="220"/>
      <c r="F61" s="220"/>
      <c r="G61" s="220"/>
      <c r="H61" s="220"/>
      <c r="I61" s="220"/>
      <c r="J61" s="221"/>
      <c r="K61" s="8"/>
    </row>
    <row r="62" spans="1:23" s="5" customFormat="1">
      <c r="A62" s="35"/>
      <c r="B62" s="92" t="s">
        <v>9</v>
      </c>
      <c r="C62" s="93" t="s">
        <v>10</v>
      </c>
      <c r="D62" s="94" t="s">
        <v>11</v>
      </c>
      <c r="E62" s="94" t="s">
        <v>12</v>
      </c>
      <c r="F62" s="92" t="s">
        <v>155</v>
      </c>
      <c r="G62" s="92" t="s">
        <v>156</v>
      </c>
      <c r="H62" s="95" t="s">
        <v>157</v>
      </c>
      <c r="I62" s="92" t="s">
        <v>21</v>
      </c>
      <c r="J62" s="95" t="s">
        <v>16</v>
      </c>
      <c r="K62" s="37"/>
      <c r="L62" s="34"/>
      <c r="V62" s="15" t="s">
        <v>5</v>
      </c>
      <c r="W62" s="15" t="s">
        <v>6</v>
      </c>
    </row>
    <row r="63" spans="1:23" s="5" customFormat="1">
      <c r="A63" s="7"/>
      <c r="B63" s="19">
        <v>1</v>
      </c>
      <c r="C63" s="74">
        <v>45352</v>
      </c>
      <c r="D63" s="21" t="s">
        <v>39</v>
      </c>
      <c r="E63" s="76" t="s">
        <v>260</v>
      </c>
      <c r="F63" s="19">
        <v>50</v>
      </c>
      <c r="G63" s="19">
        <v>75</v>
      </c>
      <c r="H63" s="19">
        <v>25</v>
      </c>
      <c r="I63" s="20">
        <v>20</v>
      </c>
      <c r="J63" s="21">
        <f>H63*I63</f>
        <v>500</v>
      </c>
      <c r="K63" s="8"/>
      <c r="V63" s="5">
        <f>IF($J63&gt;0,1,0)</f>
        <v>1</v>
      </c>
      <c r="W63" s="5">
        <f>IF($J63&lt;0,1,0)</f>
        <v>0</v>
      </c>
    </row>
    <row r="64" spans="1:23" s="5" customFormat="1">
      <c r="A64" s="7"/>
      <c r="B64" s="19">
        <f>B63+1</f>
        <v>2</v>
      </c>
      <c r="C64" s="74">
        <v>45355</v>
      </c>
      <c r="D64" s="21" t="s">
        <v>39</v>
      </c>
      <c r="E64" s="21" t="s">
        <v>262</v>
      </c>
      <c r="F64" s="19">
        <v>60</v>
      </c>
      <c r="G64" s="19">
        <v>200</v>
      </c>
      <c r="H64" s="19">
        <v>140</v>
      </c>
      <c r="I64" s="20">
        <v>30</v>
      </c>
      <c r="J64" s="21">
        <f>H64*I64</f>
        <v>4200</v>
      </c>
      <c r="K64" s="8"/>
      <c r="V64" s="5">
        <f t="shared" ref="V64:V75" si="13">IF($J64&gt;0,1,0)</f>
        <v>1</v>
      </c>
      <c r="W64" s="5">
        <f t="shared" ref="W64:W75" si="14">IF($J64&lt;0,1,0)</f>
        <v>0</v>
      </c>
    </row>
    <row r="65" spans="1:23" s="5" customFormat="1">
      <c r="A65" s="7"/>
      <c r="B65" s="19">
        <f>B64+1</f>
        <v>3</v>
      </c>
      <c r="C65" s="74">
        <v>45358</v>
      </c>
      <c r="D65" s="21" t="s">
        <v>39</v>
      </c>
      <c r="E65" s="21" t="s">
        <v>266</v>
      </c>
      <c r="F65" s="19">
        <v>35</v>
      </c>
      <c r="G65" s="19">
        <v>55</v>
      </c>
      <c r="H65" s="19">
        <v>20</v>
      </c>
      <c r="I65" s="20">
        <v>20</v>
      </c>
      <c r="J65" s="21">
        <f>H65*I65</f>
        <v>400</v>
      </c>
      <c r="K65" s="8"/>
      <c r="V65" s="5">
        <f t="shared" si="13"/>
        <v>1</v>
      </c>
      <c r="W65" s="5">
        <f t="shared" si="14"/>
        <v>0</v>
      </c>
    </row>
    <row r="66" spans="1:23" s="5" customFormat="1">
      <c r="A66" s="7"/>
      <c r="B66" s="19">
        <f t="shared" ref="B66:B71" si="15">B65+1</f>
        <v>4</v>
      </c>
      <c r="C66" s="74">
        <v>45362</v>
      </c>
      <c r="D66" s="21" t="s">
        <v>39</v>
      </c>
      <c r="E66" s="21" t="s">
        <v>221</v>
      </c>
      <c r="F66" s="20">
        <v>30</v>
      </c>
      <c r="G66" s="20">
        <v>45</v>
      </c>
      <c r="H66" s="21">
        <v>15</v>
      </c>
      <c r="I66" s="20">
        <v>30</v>
      </c>
      <c r="J66" s="21">
        <f>I66*H66</f>
        <v>450</v>
      </c>
      <c r="K66" s="8"/>
      <c r="V66" s="5">
        <f t="shared" si="13"/>
        <v>1</v>
      </c>
      <c r="W66" s="5">
        <f t="shared" si="14"/>
        <v>0</v>
      </c>
    </row>
    <row r="67" spans="1:23" s="5" customFormat="1">
      <c r="A67" s="7"/>
      <c r="B67" s="19">
        <f t="shared" si="15"/>
        <v>5</v>
      </c>
      <c r="C67" s="74">
        <v>45366</v>
      </c>
      <c r="D67" s="21" t="s">
        <v>39</v>
      </c>
      <c r="E67" s="21" t="s">
        <v>272</v>
      </c>
      <c r="F67" s="20">
        <v>35</v>
      </c>
      <c r="G67" s="20">
        <v>68</v>
      </c>
      <c r="H67" s="21">
        <v>33</v>
      </c>
      <c r="I67" s="20">
        <v>20</v>
      </c>
      <c r="J67" s="21">
        <f t="shared" ref="J67:J75" si="16">I67*H67</f>
        <v>660</v>
      </c>
      <c r="K67" s="8"/>
      <c r="M67" s="5" t="s">
        <v>17</v>
      </c>
      <c r="V67" s="5">
        <f t="shared" si="13"/>
        <v>1</v>
      </c>
      <c r="W67" s="5">
        <f t="shared" si="14"/>
        <v>0</v>
      </c>
    </row>
    <row r="68" spans="1:23" s="5" customFormat="1">
      <c r="A68" s="7"/>
      <c r="B68" s="19">
        <f t="shared" si="15"/>
        <v>6</v>
      </c>
      <c r="C68" s="74">
        <v>45369</v>
      </c>
      <c r="D68" s="21" t="s">
        <v>39</v>
      </c>
      <c r="E68" s="21" t="s">
        <v>273</v>
      </c>
      <c r="F68" s="20">
        <v>40</v>
      </c>
      <c r="G68" s="19">
        <v>193</v>
      </c>
      <c r="H68" s="19">
        <v>153</v>
      </c>
      <c r="I68" s="20">
        <v>30</v>
      </c>
      <c r="J68" s="21">
        <f t="shared" si="16"/>
        <v>4590</v>
      </c>
      <c r="K68" s="8"/>
      <c r="V68" s="5">
        <f t="shared" si="13"/>
        <v>1</v>
      </c>
      <c r="W68" s="5">
        <f t="shared" si="14"/>
        <v>0</v>
      </c>
    </row>
    <row r="69" spans="1:23" s="5" customFormat="1">
      <c r="A69" s="7"/>
      <c r="B69" s="19">
        <f t="shared" si="15"/>
        <v>7</v>
      </c>
      <c r="C69" s="74">
        <v>45373</v>
      </c>
      <c r="D69" s="21" t="s">
        <v>39</v>
      </c>
      <c r="E69" s="21" t="s">
        <v>278</v>
      </c>
      <c r="F69" s="20">
        <v>40</v>
      </c>
      <c r="G69" s="20">
        <v>0</v>
      </c>
      <c r="H69" s="21">
        <v>-40</v>
      </c>
      <c r="I69" s="20">
        <v>30</v>
      </c>
      <c r="J69" s="21">
        <f t="shared" si="16"/>
        <v>-1200</v>
      </c>
      <c r="K69" s="8"/>
      <c r="V69" s="5">
        <f t="shared" si="13"/>
        <v>0</v>
      </c>
      <c r="W69" s="5">
        <f t="shared" si="14"/>
        <v>1</v>
      </c>
    </row>
    <row r="70" spans="1:23" s="5" customFormat="1">
      <c r="A70" s="7"/>
      <c r="B70" s="19">
        <f t="shared" si="15"/>
        <v>8</v>
      </c>
      <c r="C70" s="74">
        <v>45373</v>
      </c>
      <c r="D70" s="21" t="s">
        <v>39</v>
      </c>
      <c r="E70" s="21" t="s">
        <v>279</v>
      </c>
      <c r="F70" s="20">
        <v>40</v>
      </c>
      <c r="G70" s="20">
        <v>434</v>
      </c>
      <c r="H70" s="21">
        <v>394</v>
      </c>
      <c r="I70" s="20">
        <v>20</v>
      </c>
      <c r="J70" s="21">
        <f t="shared" si="16"/>
        <v>7880</v>
      </c>
      <c r="K70" s="8"/>
      <c r="V70" s="5">
        <f t="shared" si="13"/>
        <v>1</v>
      </c>
      <c r="W70" s="5">
        <f t="shared" si="14"/>
        <v>0</v>
      </c>
    </row>
    <row r="71" spans="1:23" s="5" customFormat="1">
      <c r="A71" s="7"/>
      <c r="B71" s="19">
        <f t="shared" si="15"/>
        <v>9</v>
      </c>
      <c r="C71" s="74">
        <v>45379</v>
      </c>
      <c r="D71" s="21" t="s">
        <v>39</v>
      </c>
      <c r="E71" s="21" t="s">
        <v>266</v>
      </c>
      <c r="F71" s="20">
        <v>35</v>
      </c>
      <c r="G71" s="19">
        <v>133</v>
      </c>
      <c r="H71" s="21">
        <v>98</v>
      </c>
      <c r="I71" s="20">
        <v>20</v>
      </c>
      <c r="J71" s="21">
        <f t="shared" si="16"/>
        <v>1960</v>
      </c>
      <c r="K71" s="8"/>
      <c r="V71" s="5">
        <f t="shared" si="13"/>
        <v>1</v>
      </c>
      <c r="W71" s="5">
        <f t="shared" si="14"/>
        <v>0</v>
      </c>
    </row>
    <row r="72" spans="1:23" s="5" customFormat="1">
      <c r="A72" s="7"/>
      <c r="B72" s="19">
        <v>10</v>
      </c>
      <c r="C72" s="74"/>
      <c r="D72" s="21"/>
      <c r="E72" s="21"/>
      <c r="F72" s="20"/>
      <c r="G72" s="19"/>
      <c r="H72" s="21"/>
      <c r="I72" s="20"/>
      <c r="J72" s="21">
        <f t="shared" si="16"/>
        <v>0</v>
      </c>
      <c r="K72" s="8"/>
      <c r="V72" s="5">
        <f t="shared" si="13"/>
        <v>0</v>
      </c>
      <c r="W72" s="5">
        <f t="shared" si="14"/>
        <v>0</v>
      </c>
    </row>
    <row r="73" spans="1:23" s="5" customFormat="1">
      <c r="A73" s="7"/>
      <c r="B73" s="19">
        <v>11</v>
      </c>
      <c r="C73" s="74"/>
      <c r="D73" s="21"/>
      <c r="E73" s="21"/>
      <c r="F73" s="20"/>
      <c r="G73" s="19"/>
      <c r="H73" s="21"/>
      <c r="I73" s="20"/>
      <c r="J73" s="21">
        <f t="shared" si="16"/>
        <v>0</v>
      </c>
      <c r="K73" s="8"/>
      <c r="V73" s="5">
        <f t="shared" si="13"/>
        <v>0</v>
      </c>
      <c r="W73" s="5">
        <f t="shared" si="14"/>
        <v>0</v>
      </c>
    </row>
    <row r="74" spans="1:23" s="5" customFormat="1">
      <c r="A74" s="7"/>
      <c r="B74" s="19">
        <v>12</v>
      </c>
      <c r="C74" s="74"/>
      <c r="D74" s="21"/>
      <c r="E74" s="21"/>
      <c r="F74" s="20"/>
      <c r="G74" s="19"/>
      <c r="H74" s="21"/>
      <c r="I74" s="20"/>
      <c r="J74" s="21">
        <f t="shared" si="16"/>
        <v>0</v>
      </c>
      <c r="K74" s="8"/>
      <c r="V74" s="5">
        <f t="shared" si="13"/>
        <v>0</v>
      </c>
      <c r="W74" s="5">
        <f t="shared" si="14"/>
        <v>0</v>
      </c>
    </row>
    <row r="75" spans="1:23" s="5" customFormat="1">
      <c r="A75" s="7"/>
      <c r="B75" s="19">
        <v>13</v>
      </c>
      <c r="C75" s="74"/>
      <c r="D75" s="21"/>
      <c r="E75" s="21"/>
      <c r="F75" s="20"/>
      <c r="G75" s="19"/>
      <c r="H75" s="21"/>
      <c r="I75" s="20"/>
      <c r="J75" s="21">
        <f t="shared" si="16"/>
        <v>0</v>
      </c>
      <c r="K75" s="8"/>
      <c r="V75" s="5">
        <f t="shared" si="13"/>
        <v>0</v>
      </c>
      <c r="W75" s="5">
        <f t="shared" si="14"/>
        <v>0</v>
      </c>
    </row>
    <row r="76" spans="1:23" s="5" customFormat="1" ht="24" thickBot="1">
      <c r="A76" s="7"/>
      <c r="B76" s="216" t="s">
        <v>19</v>
      </c>
      <c r="C76" s="217"/>
      <c r="D76" s="217"/>
      <c r="E76" s="217"/>
      <c r="F76" s="217"/>
      <c r="G76" s="217"/>
      <c r="H76" s="218"/>
      <c r="I76" s="27" t="s">
        <v>20</v>
      </c>
      <c r="J76" s="28">
        <f>SUM(J63:J75)</f>
        <v>19440</v>
      </c>
      <c r="K76" s="8"/>
      <c r="V76" s="5">
        <f>SUM(V63:V75)</f>
        <v>8</v>
      </c>
      <c r="W76" s="5">
        <f>SUM(W63:W75)</f>
        <v>1</v>
      </c>
    </row>
    <row r="77" spans="1:23" s="5" customFormat="1" ht="30" customHeight="1" thickBot="1">
      <c r="A77" s="29"/>
      <c r="B77" s="30"/>
      <c r="C77" s="30"/>
      <c r="D77" s="30"/>
      <c r="E77" s="30"/>
      <c r="F77" s="30"/>
      <c r="G77" s="30"/>
      <c r="H77" s="31"/>
      <c r="I77" s="30"/>
      <c r="J77" s="31"/>
      <c r="K77" s="32"/>
    </row>
  </sheetData>
  <mergeCells count="5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R8:R9"/>
    <mergeCell ref="Q12:Q13"/>
    <mergeCell ref="R12:R13"/>
    <mergeCell ref="R6:R7"/>
    <mergeCell ref="M8:M9"/>
    <mergeCell ref="N8:N9"/>
    <mergeCell ref="O8:O9"/>
    <mergeCell ref="P8:P9"/>
    <mergeCell ref="Q8:Q9"/>
    <mergeCell ref="M6:M7"/>
    <mergeCell ref="N6:N7"/>
    <mergeCell ref="O6:O7"/>
    <mergeCell ref="P6:P7"/>
    <mergeCell ref="Q6:Q7"/>
    <mergeCell ref="B27:J27"/>
    <mergeCell ref="M10:M11"/>
    <mergeCell ref="N10:N11"/>
    <mergeCell ref="O10:O11"/>
    <mergeCell ref="P10:P11"/>
    <mergeCell ref="B21:H21"/>
    <mergeCell ref="B25:J25"/>
    <mergeCell ref="B26:J26"/>
    <mergeCell ref="O12:O13"/>
    <mergeCell ref="P12:P13"/>
    <mergeCell ref="M14:O16"/>
    <mergeCell ref="P14:R16"/>
    <mergeCell ref="Q10:Q11"/>
    <mergeCell ref="R10:R11"/>
    <mergeCell ref="M12:M13"/>
    <mergeCell ref="N12:N13"/>
    <mergeCell ref="B60:J60"/>
    <mergeCell ref="B61:J61"/>
    <mergeCell ref="B76:H76"/>
    <mergeCell ref="B38:H38"/>
    <mergeCell ref="B42:J42"/>
    <mergeCell ref="B43:J43"/>
    <mergeCell ref="B44:J44"/>
    <mergeCell ref="B55:H55"/>
    <mergeCell ref="B59:J59"/>
  </mergeCells>
  <hyperlinks>
    <hyperlink ref="B38" r:id="rId1"/>
    <hyperlink ref="B55" r:id="rId2"/>
    <hyperlink ref="B76" r:id="rId3"/>
    <hyperlink ref="M1" location="'MASTER '!A1" display="Back"/>
    <hyperlink ref="M6:M7" location="'SEP 2023'!A30" display="FINNIFTY"/>
    <hyperlink ref="M10:M11" location="'SEP 2023'!A70" display="SENSEX"/>
    <hyperlink ref="M8:M9" location="'SEP 2023'!A50" display="MIDCPNIFTY"/>
    <hyperlink ref="M4:M5" location="'SEP 2023'!A1" display="INDEX OPTION"/>
    <hyperlink ref="B21" r:id="rId4"/>
  </hyperlinks>
  <pageMargins left="0.7" right="0.7" top="0.75" bottom="0.75" header="0.3" footer="0.3"/>
  <drawing r:id="rId5"/>
</worksheet>
</file>

<file path=xl/worksheets/sheet16.xml><?xml version="1.0" encoding="utf-8"?>
<worksheet xmlns="http://schemas.openxmlformats.org/spreadsheetml/2006/main" xmlns:r="http://schemas.openxmlformats.org/officeDocument/2006/relationships">
  <dimension ref="A1:W77"/>
  <sheetViews>
    <sheetView workbookViewId="0">
      <selection activeCell="M12" sqref="M12:R13"/>
    </sheetView>
  </sheetViews>
  <sheetFormatPr defaultRowHeight="15"/>
  <cols>
    <col min="1" max="1" width="5.42578125" customWidth="1"/>
    <col min="2" max="2" width="8.28515625" customWidth="1"/>
    <col min="3" max="3" width="12.85546875" customWidth="1"/>
    <col min="4" max="4" width="9.5703125" customWidth="1"/>
    <col min="5" max="5" width="20.28515625" customWidth="1"/>
    <col min="6" max="6" width="11.5703125" customWidth="1"/>
    <col min="7" max="7" width="12.140625" customWidth="1"/>
    <col min="8" max="8" width="12" customWidth="1"/>
    <col min="9" max="9" width="9.7109375" customWidth="1"/>
    <col min="10" max="10" width="12.5703125" customWidth="1"/>
    <col min="11" max="11" width="4.85546875" customWidth="1"/>
    <col min="13" max="13" width="14.7109375" customWidth="1"/>
    <col min="18" max="18" width="9.85546875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45383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23</v>
      </c>
      <c r="C4" s="172"/>
      <c r="D4" s="172"/>
      <c r="E4" s="172"/>
      <c r="F4" s="172"/>
      <c r="G4" s="172"/>
      <c r="H4" s="172"/>
      <c r="I4" s="172"/>
      <c r="J4" s="173"/>
      <c r="K4" s="8"/>
      <c r="M4" s="174" t="s">
        <v>25</v>
      </c>
      <c r="N4" s="176">
        <f>COUNT(C6:C20)</f>
        <v>9</v>
      </c>
      <c r="O4" s="178">
        <f>V21</f>
        <v>9</v>
      </c>
      <c r="P4" s="178">
        <f>W21</f>
        <v>0</v>
      </c>
      <c r="Q4" s="180">
        <f>N4-O4-P4</f>
        <v>0</v>
      </c>
      <c r="R4" s="182">
        <f>O4/N4</f>
        <v>1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21</v>
      </c>
      <c r="J5" s="14" t="s">
        <v>16</v>
      </c>
      <c r="K5" s="8"/>
      <c r="M5" s="175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6">
        <v>1</v>
      </c>
      <c r="C6" s="73">
        <v>45385</v>
      </c>
      <c r="D6" s="17" t="s">
        <v>39</v>
      </c>
      <c r="E6" s="17" t="s">
        <v>252</v>
      </c>
      <c r="F6" s="18">
        <v>50</v>
      </c>
      <c r="G6" s="18">
        <v>97</v>
      </c>
      <c r="H6" s="18">
        <v>47</v>
      </c>
      <c r="I6" s="49">
        <v>30</v>
      </c>
      <c r="J6" s="38">
        <f>H6*I6</f>
        <v>1410</v>
      </c>
      <c r="K6" s="8"/>
      <c r="M6" s="189" t="s">
        <v>26</v>
      </c>
      <c r="N6" s="190">
        <f>COUNT(C29:C37)</f>
        <v>5</v>
      </c>
      <c r="O6" s="191">
        <f>V38</f>
        <v>4</v>
      </c>
      <c r="P6" s="191">
        <f>W38</f>
        <v>1</v>
      </c>
      <c r="Q6" s="192">
        <f>N6-O6-P6</f>
        <v>0</v>
      </c>
      <c r="R6" s="188">
        <f>O6/N6</f>
        <v>0.8</v>
      </c>
      <c r="V6" s="5">
        <f>IF($J6&gt;0,1,0)</f>
        <v>1</v>
      </c>
      <c r="W6" s="5">
        <f>IF($J6&lt;0,1,0)</f>
        <v>0</v>
      </c>
    </row>
    <row r="7" spans="1:23" s="5" customFormat="1">
      <c r="A7" s="7"/>
      <c r="B7" s="22">
        <f>B6+1</f>
        <v>2</v>
      </c>
      <c r="C7" s="74">
        <v>45386</v>
      </c>
      <c r="D7" s="21" t="s">
        <v>39</v>
      </c>
      <c r="E7" s="21" t="s">
        <v>281</v>
      </c>
      <c r="F7" s="19">
        <v>20</v>
      </c>
      <c r="G7" s="19">
        <v>149</v>
      </c>
      <c r="H7" s="19">
        <v>129</v>
      </c>
      <c r="I7" s="20">
        <v>100</v>
      </c>
      <c r="J7" s="39">
        <f>H7*I7</f>
        <v>12900</v>
      </c>
      <c r="K7" s="8"/>
      <c r="M7" s="175"/>
      <c r="N7" s="177"/>
      <c r="O7" s="179"/>
      <c r="P7" s="179"/>
      <c r="Q7" s="181"/>
      <c r="R7" s="183"/>
      <c r="V7" s="5">
        <f t="shared" ref="V7:V20" si="0">IF($J7&gt;0,1,0)</f>
        <v>1</v>
      </c>
      <c r="W7" s="5">
        <f t="shared" ref="W7:W20" si="1">IF($J7&lt;0,1,0)</f>
        <v>0</v>
      </c>
    </row>
    <row r="8" spans="1:23" s="5" customFormat="1">
      <c r="A8" s="7"/>
      <c r="B8" s="22">
        <f t="shared" ref="B8:B20" si="2">B7+1</f>
        <v>3</v>
      </c>
      <c r="C8" s="74">
        <v>45392</v>
      </c>
      <c r="D8" s="21" t="s">
        <v>39</v>
      </c>
      <c r="E8" s="21" t="s">
        <v>289</v>
      </c>
      <c r="F8" s="19">
        <v>50</v>
      </c>
      <c r="G8" s="19">
        <v>150</v>
      </c>
      <c r="H8" s="19">
        <v>100</v>
      </c>
      <c r="I8" s="20">
        <v>30</v>
      </c>
      <c r="J8" s="39">
        <f>H8*I8</f>
        <v>3000</v>
      </c>
      <c r="K8" s="8"/>
      <c r="M8" s="189" t="s">
        <v>28</v>
      </c>
      <c r="N8" s="190">
        <f>COUNT(C46:C54)</f>
        <v>5</v>
      </c>
      <c r="O8" s="191">
        <f>V55</f>
        <v>3</v>
      </c>
      <c r="P8" s="191">
        <f>W55</f>
        <v>2</v>
      </c>
      <c r="Q8" s="192">
        <f>N8-O8-P8</f>
        <v>0</v>
      </c>
      <c r="R8" s="188">
        <f>O8/N8</f>
        <v>0.6</v>
      </c>
      <c r="V8" s="5">
        <f>IF($J8&gt;0,1,0)</f>
        <v>1</v>
      </c>
      <c r="W8" s="5">
        <f>IF($J8&lt;0,1,0)</f>
        <v>0</v>
      </c>
    </row>
    <row r="9" spans="1:23" s="5" customFormat="1">
      <c r="A9" s="7"/>
      <c r="B9" s="22">
        <f t="shared" si="2"/>
        <v>4</v>
      </c>
      <c r="C9" s="74">
        <v>45392</v>
      </c>
      <c r="D9" s="21" t="s">
        <v>39</v>
      </c>
      <c r="E9" s="21" t="s">
        <v>290</v>
      </c>
      <c r="F9" s="19">
        <v>15</v>
      </c>
      <c r="G9" s="19">
        <v>64</v>
      </c>
      <c r="H9" s="19">
        <v>49</v>
      </c>
      <c r="I9" s="20">
        <v>100</v>
      </c>
      <c r="J9" s="39">
        <f t="shared" ref="J9:J20" si="3">H9*I9</f>
        <v>4900</v>
      </c>
      <c r="K9" s="8"/>
      <c r="M9" s="175"/>
      <c r="N9" s="177"/>
      <c r="O9" s="179"/>
      <c r="P9" s="179"/>
      <c r="Q9" s="181"/>
      <c r="R9" s="183"/>
      <c r="V9" s="5">
        <f>IF($J9&gt;0,1,0)</f>
        <v>1</v>
      </c>
      <c r="W9" s="5">
        <f>IF($J9&lt;0,1,0)</f>
        <v>0</v>
      </c>
    </row>
    <row r="10" spans="1:23" s="5" customFormat="1">
      <c r="A10" s="7"/>
      <c r="B10" s="22">
        <f t="shared" si="2"/>
        <v>5</v>
      </c>
      <c r="C10" s="74">
        <v>45398</v>
      </c>
      <c r="D10" s="21" t="s">
        <v>39</v>
      </c>
      <c r="E10" s="21" t="s">
        <v>295</v>
      </c>
      <c r="F10" s="19">
        <v>40</v>
      </c>
      <c r="G10" s="19">
        <v>50</v>
      </c>
      <c r="H10" s="19">
        <v>112</v>
      </c>
      <c r="I10" s="20">
        <v>30</v>
      </c>
      <c r="J10" s="39">
        <f t="shared" si="3"/>
        <v>3360</v>
      </c>
      <c r="K10" s="8"/>
      <c r="M10" s="189" t="s">
        <v>27</v>
      </c>
      <c r="N10" s="190">
        <f>COUNT(C63:C75)</f>
        <v>10</v>
      </c>
      <c r="O10" s="191">
        <f>V76</f>
        <v>10</v>
      </c>
      <c r="P10" s="191">
        <f>W76</f>
        <v>0</v>
      </c>
      <c r="Q10" s="192">
        <v>0</v>
      </c>
      <c r="R10" s="188">
        <f>O10/N10</f>
        <v>1</v>
      </c>
      <c r="V10" s="5">
        <f>IF($J10&gt;0,1,0)</f>
        <v>1</v>
      </c>
      <c r="W10" s="5">
        <f>IF($J10&lt;0,1,0)</f>
        <v>0</v>
      </c>
    </row>
    <row r="11" spans="1:23" s="5" customFormat="1" ht="15.75" thickBot="1">
      <c r="A11" s="7"/>
      <c r="B11" s="22">
        <f t="shared" si="2"/>
        <v>6</v>
      </c>
      <c r="C11" s="74">
        <v>45400</v>
      </c>
      <c r="D11" s="21" t="s">
        <v>39</v>
      </c>
      <c r="E11" s="21" t="s">
        <v>296</v>
      </c>
      <c r="F11" s="19">
        <v>10</v>
      </c>
      <c r="G11" s="19">
        <v>25</v>
      </c>
      <c r="H11" s="19">
        <v>15</v>
      </c>
      <c r="I11" s="20">
        <v>100</v>
      </c>
      <c r="J11" s="39">
        <f t="shared" si="3"/>
        <v>1500</v>
      </c>
      <c r="K11" s="8"/>
      <c r="M11" s="175"/>
      <c r="N11" s="177"/>
      <c r="O11" s="179"/>
      <c r="P11" s="179"/>
      <c r="Q11" s="181"/>
      <c r="R11" s="183"/>
      <c r="V11" s="5">
        <f t="shared" si="0"/>
        <v>1</v>
      </c>
      <c r="W11" s="5">
        <f t="shared" si="1"/>
        <v>0</v>
      </c>
    </row>
    <row r="12" spans="1:23" s="5" customFormat="1" ht="15" customHeight="1">
      <c r="A12" s="7"/>
      <c r="B12" s="22">
        <f t="shared" si="2"/>
        <v>7</v>
      </c>
      <c r="C12" s="74">
        <v>45406</v>
      </c>
      <c r="D12" s="21" t="s">
        <v>39</v>
      </c>
      <c r="E12" s="21" t="s">
        <v>265</v>
      </c>
      <c r="F12" s="19">
        <v>40</v>
      </c>
      <c r="G12" s="19">
        <v>60</v>
      </c>
      <c r="H12" s="19">
        <v>20</v>
      </c>
      <c r="I12" s="20">
        <v>30</v>
      </c>
      <c r="J12" s="39">
        <f t="shared" si="3"/>
        <v>600</v>
      </c>
      <c r="K12" s="8"/>
      <c r="M12" s="211" t="s">
        <v>72</v>
      </c>
      <c r="N12" s="213">
        <f>SUM(N4:N11)</f>
        <v>29</v>
      </c>
      <c r="O12" s="213">
        <f t="shared" ref="O12:Q12" si="4">SUM(O4:O11)</f>
        <v>26</v>
      </c>
      <c r="P12" s="213">
        <f t="shared" si="4"/>
        <v>3</v>
      </c>
      <c r="Q12" s="213">
        <f t="shared" si="4"/>
        <v>0</v>
      </c>
      <c r="R12" s="182">
        <f>O12/N12</f>
        <v>0.89655172413793105</v>
      </c>
      <c r="V12" s="5">
        <f t="shared" si="0"/>
        <v>1</v>
      </c>
      <c r="W12" s="5">
        <f t="shared" si="1"/>
        <v>0</v>
      </c>
    </row>
    <row r="13" spans="1:23" s="5" customFormat="1" ht="15" customHeight="1" thickBot="1">
      <c r="A13" s="7"/>
      <c r="B13" s="75">
        <f t="shared" si="2"/>
        <v>8</v>
      </c>
      <c r="C13" s="74">
        <v>45407</v>
      </c>
      <c r="D13" s="76" t="s">
        <v>39</v>
      </c>
      <c r="E13" s="76" t="s">
        <v>267</v>
      </c>
      <c r="F13" s="77">
        <v>25</v>
      </c>
      <c r="G13" s="77">
        <v>158</v>
      </c>
      <c r="H13" s="77">
        <v>133</v>
      </c>
      <c r="I13" s="78">
        <v>100</v>
      </c>
      <c r="J13" s="39">
        <f>H13*I13</f>
        <v>13300</v>
      </c>
      <c r="K13" s="8"/>
      <c r="M13" s="212"/>
      <c r="N13" s="214"/>
      <c r="O13" s="214"/>
      <c r="P13" s="214"/>
      <c r="Q13" s="214"/>
      <c r="R13" s="215"/>
      <c r="V13" s="5">
        <f t="shared" si="0"/>
        <v>1</v>
      </c>
      <c r="W13" s="5">
        <f t="shared" si="1"/>
        <v>0</v>
      </c>
    </row>
    <row r="14" spans="1:23" s="5" customFormat="1" ht="15" customHeight="1">
      <c r="A14" s="7"/>
      <c r="B14" s="75">
        <f t="shared" si="2"/>
        <v>9</v>
      </c>
      <c r="C14" s="74">
        <v>45412</v>
      </c>
      <c r="D14" s="76" t="s">
        <v>39</v>
      </c>
      <c r="E14" s="76" t="s">
        <v>306</v>
      </c>
      <c r="F14" s="77">
        <v>35</v>
      </c>
      <c r="G14" s="77">
        <v>200</v>
      </c>
      <c r="H14" s="77">
        <v>165</v>
      </c>
      <c r="I14" s="78">
        <v>30</v>
      </c>
      <c r="J14" s="79">
        <f t="shared" si="3"/>
        <v>4950</v>
      </c>
      <c r="K14" s="8"/>
      <c r="M14" s="193" t="s">
        <v>18</v>
      </c>
      <c r="N14" s="194"/>
      <c r="O14" s="195"/>
      <c r="P14" s="202">
        <f>R12</f>
        <v>0.89655172413793105</v>
      </c>
      <c r="Q14" s="203"/>
      <c r="R14" s="204"/>
      <c r="V14" s="5">
        <f t="shared" si="0"/>
        <v>1</v>
      </c>
      <c r="W14" s="5">
        <f t="shared" si="1"/>
        <v>0</v>
      </c>
    </row>
    <row r="15" spans="1:23" s="5" customFormat="1" ht="15" customHeight="1">
      <c r="A15" s="7"/>
      <c r="B15" s="22">
        <f t="shared" si="2"/>
        <v>10</v>
      </c>
      <c r="C15" s="74"/>
      <c r="D15" s="76"/>
      <c r="E15" s="76"/>
      <c r="F15" s="77"/>
      <c r="G15" s="77"/>
      <c r="H15" s="77"/>
      <c r="I15" s="78"/>
      <c r="J15" s="79">
        <f t="shared" si="3"/>
        <v>0</v>
      </c>
      <c r="K15" s="8"/>
      <c r="M15" s="196"/>
      <c r="N15" s="197"/>
      <c r="O15" s="198"/>
      <c r="P15" s="205"/>
      <c r="Q15" s="206"/>
      <c r="R15" s="207"/>
      <c r="V15" s="5">
        <f t="shared" si="0"/>
        <v>0</v>
      </c>
      <c r="W15" s="5">
        <f t="shared" si="1"/>
        <v>0</v>
      </c>
    </row>
    <row r="16" spans="1:23" s="5" customFormat="1" ht="15.75" customHeight="1" thickBot="1">
      <c r="A16" s="7"/>
      <c r="B16" s="22">
        <f t="shared" si="2"/>
        <v>11</v>
      </c>
      <c r="C16" s="74"/>
      <c r="D16" s="21"/>
      <c r="E16" s="21"/>
      <c r="F16" s="19"/>
      <c r="G16" s="19"/>
      <c r="H16" s="19"/>
      <c r="I16" s="20"/>
      <c r="J16" s="39">
        <f t="shared" si="3"/>
        <v>0</v>
      </c>
      <c r="K16" s="8"/>
      <c r="M16" s="199"/>
      <c r="N16" s="200"/>
      <c r="O16" s="201"/>
      <c r="P16" s="208"/>
      <c r="Q16" s="209"/>
      <c r="R16" s="210"/>
      <c r="V16" s="5">
        <f t="shared" si="0"/>
        <v>0</v>
      </c>
      <c r="W16" s="5">
        <f t="shared" si="1"/>
        <v>0</v>
      </c>
    </row>
    <row r="17" spans="1:23" s="5" customFormat="1" ht="15" customHeight="1">
      <c r="A17" s="7"/>
      <c r="B17" s="22">
        <f t="shared" si="2"/>
        <v>12</v>
      </c>
      <c r="C17" s="74"/>
      <c r="D17" s="21"/>
      <c r="E17" s="21"/>
      <c r="F17" s="19"/>
      <c r="G17" s="19"/>
      <c r="H17" s="19"/>
      <c r="I17" s="20"/>
      <c r="J17" s="39">
        <f t="shared" si="3"/>
        <v>0</v>
      </c>
      <c r="K17" s="8"/>
      <c r="M17" s="5" t="s">
        <v>17</v>
      </c>
      <c r="V17" s="5">
        <f t="shared" si="0"/>
        <v>0</v>
      </c>
      <c r="W17" s="5">
        <f t="shared" si="1"/>
        <v>0</v>
      </c>
    </row>
    <row r="18" spans="1:23" s="5" customFormat="1">
      <c r="A18" s="7"/>
      <c r="B18" s="22">
        <f t="shared" si="2"/>
        <v>13</v>
      </c>
      <c r="C18" s="74"/>
      <c r="D18" s="21"/>
      <c r="E18" s="21"/>
      <c r="F18" s="19"/>
      <c r="G18" s="19"/>
      <c r="H18" s="19"/>
      <c r="I18" s="20"/>
      <c r="J18" s="39">
        <f t="shared" si="3"/>
        <v>0</v>
      </c>
      <c r="K18" s="8"/>
      <c r="M18" s="5" t="s">
        <v>17</v>
      </c>
      <c r="V18" s="5">
        <f t="shared" si="0"/>
        <v>0</v>
      </c>
      <c r="W18" s="5">
        <f t="shared" si="1"/>
        <v>0</v>
      </c>
    </row>
    <row r="19" spans="1:23" s="5" customFormat="1">
      <c r="A19" s="7"/>
      <c r="B19" s="22">
        <f t="shared" si="2"/>
        <v>14</v>
      </c>
      <c r="C19" s="74"/>
      <c r="D19" s="21"/>
      <c r="E19" s="21"/>
      <c r="F19" s="19"/>
      <c r="G19" s="19"/>
      <c r="H19" s="19"/>
      <c r="I19" s="20"/>
      <c r="J19" s="39">
        <f t="shared" si="3"/>
        <v>0</v>
      </c>
      <c r="K19" s="8"/>
      <c r="V19" s="5">
        <f t="shared" si="0"/>
        <v>0</v>
      </c>
      <c r="W19" s="5">
        <f t="shared" si="1"/>
        <v>0</v>
      </c>
    </row>
    <row r="20" spans="1:23" s="5" customFormat="1" ht="15.75" thickBot="1">
      <c r="A20" s="7"/>
      <c r="B20" s="24">
        <f t="shared" si="2"/>
        <v>15</v>
      </c>
      <c r="C20" s="74"/>
      <c r="D20" s="25"/>
      <c r="E20" s="25"/>
      <c r="F20" s="50"/>
      <c r="G20" s="50"/>
      <c r="H20" s="50"/>
      <c r="I20" s="26"/>
      <c r="J20" s="40">
        <f t="shared" si="3"/>
        <v>0</v>
      </c>
      <c r="K20" s="8"/>
      <c r="V20" s="5">
        <f t="shared" si="0"/>
        <v>0</v>
      </c>
      <c r="W20" s="5">
        <f t="shared" si="1"/>
        <v>0</v>
      </c>
    </row>
    <row r="21" spans="1:23" s="5" customFormat="1" ht="24" thickBot="1">
      <c r="A21" s="7"/>
      <c r="B21" s="216" t="s">
        <v>19</v>
      </c>
      <c r="C21" s="217"/>
      <c r="D21" s="217"/>
      <c r="E21" s="217"/>
      <c r="F21" s="217"/>
      <c r="G21" s="217"/>
      <c r="H21" s="218"/>
      <c r="I21" s="27" t="s">
        <v>20</v>
      </c>
      <c r="J21" s="28">
        <f>SUM(J6:J20)</f>
        <v>45920</v>
      </c>
      <c r="K21" s="8"/>
      <c r="V21" s="5">
        <f>SUM(V6:V20)</f>
        <v>9</v>
      </c>
      <c r="W21" s="5">
        <f>SUM(W6:W20)</f>
        <v>0</v>
      </c>
    </row>
    <row r="22" spans="1:23" s="5" customFormat="1" ht="30" customHeight="1" thickBot="1">
      <c r="A22" s="29"/>
      <c r="B22" s="30"/>
      <c r="C22" s="30"/>
      <c r="D22" s="30"/>
      <c r="E22" s="30"/>
      <c r="F22" s="30"/>
      <c r="G22" s="30"/>
      <c r="H22" s="31"/>
      <c r="I22" s="30"/>
      <c r="J22" s="31"/>
      <c r="K22" s="32"/>
      <c r="M22" s="5" t="s">
        <v>17</v>
      </c>
    </row>
    <row r="23" spans="1:23" s="5" customFormat="1" ht="15.75" thickBot="1">
      <c r="A23" s="15"/>
      <c r="B23" s="15"/>
      <c r="C23" s="15"/>
      <c r="D23" s="15"/>
      <c r="E23" s="15"/>
      <c r="F23" s="15"/>
      <c r="G23" s="15"/>
      <c r="H23" s="33"/>
      <c r="I23" s="15"/>
      <c r="J23" s="33"/>
      <c r="K23" s="15"/>
    </row>
    <row r="24" spans="1:23" s="5" customFormat="1" ht="30" customHeight="1" thickBot="1">
      <c r="A24" s="1"/>
      <c r="B24" s="2"/>
      <c r="C24" s="2"/>
      <c r="D24" s="2"/>
      <c r="E24" s="2"/>
      <c r="F24" s="2"/>
      <c r="G24" s="2"/>
      <c r="H24" s="3"/>
      <c r="I24" s="2"/>
      <c r="J24" s="3"/>
      <c r="K24" s="4"/>
    </row>
    <row r="25" spans="1:23" s="5" customFormat="1" ht="27" thickBot="1">
      <c r="A25" s="7" t="s">
        <v>1</v>
      </c>
      <c r="B25" s="155" t="s">
        <v>2</v>
      </c>
      <c r="C25" s="156"/>
      <c r="D25" s="156"/>
      <c r="E25" s="156"/>
      <c r="F25" s="156"/>
      <c r="G25" s="156"/>
      <c r="H25" s="156"/>
      <c r="I25" s="156"/>
      <c r="J25" s="157"/>
      <c r="K25" s="8"/>
      <c r="O25" s="34"/>
      <c r="P25" s="34"/>
      <c r="Q25" s="34"/>
      <c r="R25" s="34"/>
    </row>
    <row r="26" spans="1:23" s="5" customFormat="1" ht="16.5" thickBot="1">
      <c r="A26" s="7"/>
      <c r="B26" s="168">
        <v>45383</v>
      </c>
      <c r="C26" s="169"/>
      <c r="D26" s="169"/>
      <c r="E26" s="169"/>
      <c r="F26" s="169"/>
      <c r="G26" s="169"/>
      <c r="H26" s="169"/>
      <c r="I26" s="169"/>
      <c r="J26" s="170"/>
      <c r="K26" s="8"/>
    </row>
    <row r="27" spans="1:23" s="5" customFormat="1" ht="16.5" thickBot="1">
      <c r="A27" s="7"/>
      <c r="B27" s="171" t="s">
        <v>177</v>
      </c>
      <c r="C27" s="172"/>
      <c r="D27" s="172"/>
      <c r="E27" s="172"/>
      <c r="F27" s="172"/>
      <c r="G27" s="172"/>
      <c r="H27" s="172"/>
      <c r="I27" s="172"/>
      <c r="J27" s="173"/>
      <c r="K27" s="8"/>
    </row>
    <row r="28" spans="1:23" s="34" customFormat="1" ht="15.75" thickBot="1">
      <c r="A28" s="35"/>
      <c r="B28" s="9" t="s">
        <v>9</v>
      </c>
      <c r="C28" s="10" t="s">
        <v>10</v>
      </c>
      <c r="D28" s="11" t="s">
        <v>11</v>
      </c>
      <c r="E28" s="11" t="s">
        <v>12</v>
      </c>
      <c r="F28" s="12" t="s">
        <v>155</v>
      </c>
      <c r="G28" s="12" t="s">
        <v>156</v>
      </c>
      <c r="H28" s="36" t="s">
        <v>157</v>
      </c>
      <c r="I28" s="12" t="s">
        <v>21</v>
      </c>
      <c r="J28" s="14" t="s">
        <v>16</v>
      </c>
      <c r="K28" s="37"/>
      <c r="M28" s="5"/>
      <c r="N28" s="5"/>
      <c r="O28" s="5"/>
      <c r="P28" s="5"/>
      <c r="Q28" s="5"/>
      <c r="R28" s="5"/>
      <c r="V28" s="15" t="s">
        <v>5</v>
      </c>
      <c r="W28" s="15" t="s">
        <v>6</v>
      </c>
    </row>
    <row r="29" spans="1:23" s="5" customFormat="1">
      <c r="A29" s="7"/>
      <c r="B29" s="16">
        <v>1</v>
      </c>
      <c r="C29" s="73">
        <v>45384</v>
      </c>
      <c r="D29" s="17" t="s">
        <v>39</v>
      </c>
      <c r="E29" s="17" t="s">
        <v>284</v>
      </c>
      <c r="F29" s="18">
        <v>10</v>
      </c>
      <c r="G29" s="18">
        <v>0</v>
      </c>
      <c r="H29" s="18">
        <v>-10</v>
      </c>
      <c r="I29" s="49">
        <v>80</v>
      </c>
      <c r="J29" s="38">
        <f>H29*I29</f>
        <v>-800</v>
      </c>
      <c r="K29" s="8"/>
      <c r="V29" s="5">
        <f>IF($J29&gt;0,1,0)</f>
        <v>0</v>
      </c>
      <c r="W29" s="5">
        <f>IF($J29&lt;0,1,0)</f>
        <v>1</v>
      </c>
    </row>
    <row r="30" spans="1:23" s="5" customFormat="1">
      <c r="A30" s="7"/>
      <c r="B30" s="22">
        <f>B29+1</f>
        <v>2</v>
      </c>
      <c r="C30" s="74">
        <v>45391</v>
      </c>
      <c r="D30" s="21" t="s">
        <v>39</v>
      </c>
      <c r="E30" s="21" t="s">
        <v>288</v>
      </c>
      <c r="F30" s="19">
        <v>10</v>
      </c>
      <c r="G30" s="19">
        <v>50</v>
      </c>
      <c r="H30" s="19">
        <v>40</v>
      </c>
      <c r="I30" s="20">
        <v>80</v>
      </c>
      <c r="J30" s="39">
        <f>H30*I30</f>
        <v>3200</v>
      </c>
      <c r="K30" s="8"/>
      <c r="O30" s="5" t="s">
        <v>17</v>
      </c>
      <c r="V30" s="5">
        <f t="shared" ref="V30:V37" si="5">IF($J30&gt;0,1,0)</f>
        <v>1</v>
      </c>
      <c r="W30" s="5">
        <f t="shared" ref="W30:W37" si="6">IF($J30&lt;0,1,0)</f>
        <v>0</v>
      </c>
    </row>
    <row r="31" spans="1:23" s="5" customFormat="1">
      <c r="A31" s="7"/>
      <c r="B31" s="22">
        <f t="shared" ref="B31:B37" si="7">B30+1</f>
        <v>3</v>
      </c>
      <c r="C31" s="74">
        <v>45398</v>
      </c>
      <c r="D31" s="21" t="s">
        <v>39</v>
      </c>
      <c r="E31" s="21" t="s">
        <v>294</v>
      </c>
      <c r="F31" s="19">
        <v>15</v>
      </c>
      <c r="G31" s="19">
        <v>40</v>
      </c>
      <c r="H31" s="19">
        <v>25</v>
      </c>
      <c r="I31" s="20">
        <v>80</v>
      </c>
      <c r="J31" s="39">
        <f>H31*I31</f>
        <v>2000</v>
      </c>
      <c r="K31" s="8"/>
      <c r="V31" s="5">
        <f t="shared" si="5"/>
        <v>1</v>
      </c>
      <c r="W31" s="5">
        <f t="shared" si="6"/>
        <v>0</v>
      </c>
    </row>
    <row r="32" spans="1:23" s="5" customFormat="1">
      <c r="A32" s="7"/>
      <c r="B32" s="22">
        <f t="shared" si="7"/>
        <v>4</v>
      </c>
      <c r="C32" s="74">
        <v>45405</v>
      </c>
      <c r="D32" s="21" t="s">
        <v>39</v>
      </c>
      <c r="E32" s="21" t="s">
        <v>301</v>
      </c>
      <c r="F32" s="19">
        <v>10</v>
      </c>
      <c r="G32" s="19">
        <v>20</v>
      </c>
      <c r="H32" s="19">
        <v>10</v>
      </c>
      <c r="I32" s="20">
        <v>80</v>
      </c>
      <c r="J32" s="39">
        <f>I32*H32</f>
        <v>800</v>
      </c>
      <c r="K32" s="8"/>
      <c r="L32" s="5" t="s">
        <v>17</v>
      </c>
      <c r="V32" s="5">
        <f t="shared" si="5"/>
        <v>1</v>
      </c>
      <c r="W32" s="5">
        <f t="shared" si="6"/>
        <v>0</v>
      </c>
    </row>
    <row r="33" spans="1:23" s="5" customFormat="1">
      <c r="A33" s="7"/>
      <c r="B33" s="22">
        <f t="shared" si="7"/>
        <v>5</v>
      </c>
      <c r="C33" s="74">
        <v>45412</v>
      </c>
      <c r="D33" s="21" t="s">
        <v>39</v>
      </c>
      <c r="E33" s="21" t="s">
        <v>305</v>
      </c>
      <c r="F33" s="19">
        <v>15</v>
      </c>
      <c r="G33" s="19">
        <v>53</v>
      </c>
      <c r="H33" s="19">
        <v>38</v>
      </c>
      <c r="I33" s="20">
        <v>80</v>
      </c>
      <c r="J33" s="39">
        <f>I33*H33</f>
        <v>3040</v>
      </c>
      <c r="K33" s="8"/>
      <c r="V33" s="5">
        <f t="shared" si="5"/>
        <v>1</v>
      </c>
      <c r="W33" s="5">
        <f t="shared" si="6"/>
        <v>0</v>
      </c>
    </row>
    <row r="34" spans="1:23" s="5" customFormat="1">
      <c r="A34" s="7"/>
      <c r="B34" s="22">
        <f t="shared" si="7"/>
        <v>6</v>
      </c>
      <c r="C34" s="74"/>
      <c r="D34" s="21"/>
      <c r="E34" s="21"/>
      <c r="F34" s="19"/>
      <c r="G34" s="19"/>
      <c r="H34" s="19"/>
      <c r="I34" s="20"/>
      <c r="J34" s="39">
        <f>I34*H34</f>
        <v>0</v>
      </c>
      <c r="K34" s="8"/>
      <c r="V34" s="5">
        <f t="shared" si="5"/>
        <v>0</v>
      </c>
      <c r="W34" s="5">
        <f t="shared" si="6"/>
        <v>0</v>
      </c>
    </row>
    <row r="35" spans="1:23" s="5" customFormat="1">
      <c r="A35" s="7"/>
      <c r="B35" s="22">
        <f t="shared" si="7"/>
        <v>7</v>
      </c>
      <c r="C35" s="74"/>
      <c r="D35" s="21"/>
      <c r="E35" s="21"/>
      <c r="F35" s="19"/>
      <c r="G35" s="19"/>
      <c r="H35" s="19"/>
      <c r="I35" s="20"/>
      <c r="J35" s="39">
        <f t="shared" ref="J35:J37" si="8">I35*H35</f>
        <v>0</v>
      </c>
      <c r="K35" s="8"/>
      <c r="V35" s="5">
        <f t="shared" si="5"/>
        <v>0</v>
      </c>
      <c r="W35" s="5">
        <f t="shared" si="6"/>
        <v>0</v>
      </c>
    </row>
    <row r="36" spans="1:23" s="5" customFormat="1">
      <c r="A36" s="7"/>
      <c r="B36" s="22">
        <f t="shared" si="7"/>
        <v>8</v>
      </c>
      <c r="C36" s="74"/>
      <c r="D36" s="21"/>
      <c r="E36" s="21"/>
      <c r="F36" s="19"/>
      <c r="G36" s="19"/>
      <c r="H36" s="19"/>
      <c r="I36" s="20"/>
      <c r="J36" s="39">
        <f t="shared" si="8"/>
        <v>0</v>
      </c>
      <c r="K36" s="8"/>
      <c r="V36" s="5">
        <f t="shared" si="5"/>
        <v>0</v>
      </c>
      <c r="W36" s="5">
        <f t="shared" si="6"/>
        <v>0</v>
      </c>
    </row>
    <row r="37" spans="1:23" s="5" customFormat="1">
      <c r="A37" s="7"/>
      <c r="B37" s="22">
        <f t="shared" si="7"/>
        <v>9</v>
      </c>
      <c r="C37" s="74"/>
      <c r="D37" s="21"/>
      <c r="E37" s="21"/>
      <c r="F37" s="19"/>
      <c r="G37" s="19"/>
      <c r="H37" s="19"/>
      <c r="I37" s="20"/>
      <c r="J37" s="39">
        <f t="shared" si="8"/>
        <v>0</v>
      </c>
      <c r="K37" s="8"/>
      <c r="V37" s="5">
        <f t="shared" si="5"/>
        <v>0</v>
      </c>
      <c r="W37" s="5">
        <f t="shared" si="6"/>
        <v>0</v>
      </c>
    </row>
    <row r="38" spans="1:23" s="5" customFormat="1" ht="24" thickBot="1">
      <c r="A38" s="7"/>
      <c r="B38" s="216" t="s">
        <v>19</v>
      </c>
      <c r="C38" s="217"/>
      <c r="D38" s="217"/>
      <c r="E38" s="217"/>
      <c r="F38" s="217"/>
      <c r="G38" s="217"/>
      <c r="H38" s="218"/>
      <c r="I38" s="27" t="s">
        <v>20</v>
      </c>
      <c r="J38" s="28">
        <f>SUM(J29:J37)</f>
        <v>8240</v>
      </c>
      <c r="K38" s="8"/>
      <c r="V38" s="5">
        <f>SUM(V29:V37)</f>
        <v>4</v>
      </c>
      <c r="W38" s="5">
        <f>SUM(W29:W37)</f>
        <v>1</v>
      </c>
    </row>
    <row r="39" spans="1:23" s="5" customFormat="1" ht="30" customHeight="1" thickBot="1">
      <c r="A39" s="29"/>
      <c r="B39" s="30"/>
      <c r="C39" s="30"/>
      <c r="D39" s="30"/>
      <c r="E39" s="30"/>
      <c r="F39" s="30"/>
      <c r="G39" s="30"/>
      <c r="H39" s="31"/>
      <c r="I39" s="30"/>
      <c r="J39" s="31"/>
      <c r="K39" s="32"/>
    </row>
    <row r="40" spans="1:23" s="5" customFormat="1" ht="15.75" thickBot="1">
      <c r="A40" s="15"/>
      <c r="B40" s="15"/>
      <c r="C40" s="15"/>
      <c r="D40" s="15"/>
      <c r="E40" s="15"/>
      <c r="F40" s="15"/>
      <c r="G40" s="15"/>
      <c r="H40" s="33"/>
      <c r="I40" s="15"/>
      <c r="J40" s="33"/>
      <c r="K40" s="15"/>
    </row>
    <row r="41" spans="1:23" s="5" customFormat="1" ht="30" customHeight="1" thickBot="1">
      <c r="A41" s="1"/>
      <c r="B41" s="2"/>
      <c r="C41" s="2"/>
      <c r="D41" s="2"/>
      <c r="E41" s="2"/>
      <c r="F41" s="2"/>
      <c r="G41" s="2"/>
      <c r="H41" s="3"/>
      <c r="I41" s="2"/>
      <c r="J41" s="3"/>
      <c r="K41" s="4"/>
    </row>
    <row r="42" spans="1:23" s="5" customFormat="1" ht="27" thickBot="1">
      <c r="A42" s="7" t="s">
        <v>1</v>
      </c>
      <c r="B42" s="155" t="s">
        <v>2</v>
      </c>
      <c r="C42" s="156"/>
      <c r="D42" s="156"/>
      <c r="E42" s="156"/>
      <c r="F42" s="156"/>
      <c r="G42" s="156"/>
      <c r="H42" s="156"/>
      <c r="I42" s="156"/>
      <c r="J42" s="157"/>
      <c r="K42" s="8"/>
    </row>
    <row r="43" spans="1:23" s="5" customFormat="1" ht="16.5" thickBot="1">
      <c r="A43" s="7"/>
      <c r="B43" s="168">
        <v>45383</v>
      </c>
      <c r="C43" s="169"/>
      <c r="D43" s="169"/>
      <c r="E43" s="169"/>
      <c r="F43" s="169"/>
      <c r="G43" s="169"/>
      <c r="H43" s="169"/>
      <c r="I43" s="169"/>
      <c r="J43" s="170"/>
      <c r="K43" s="8"/>
    </row>
    <row r="44" spans="1:23" s="5" customFormat="1" ht="16.5" thickBot="1">
      <c r="A44" s="7"/>
      <c r="B44" s="171" t="s">
        <v>52</v>
      </c>
      <c r="C44" s="172"/>
      <c r="D44" s="172"/>
      <c r="E44" s="172"/>
      <c r="F44" s="172"/>
      <c r="G44" s="172"/>
      <c r="H44" s="172"/>
      <c r="I44" s="172"/>
      <c r="J44" s="173"/>
      <c r="K44" s="8"/>
    </row>
    <row r="45" spans="1:23" s="5" customFormat="1" ht="15.75" thickBot="1">
      <c r="A45" s="35"/>
      <c r="B45" s="41" t="s">
        <v>9</v>
      </c>
      <c r="C45" s="42" t="s">
        <v>10</v>
      </c>
      <c r="D45" s="43" t="s">
        <v>11</v>
      </c>
      <c r="E45" s="43" t="s">
        <v>12</v>
      </c>
      <c r="F45" s="44" t="s">
        <v>155</v>
      </c>
      <c r="G45" s="44" t="s">
        <v>156</v>
      </c>
      <c r="H45" s="45" t="s">
        <v>157</v>
      </c>
      <c r="I45" s="44" t="s">
        <v>21</v>
      </c>
      <c r="J45" s="46" t="s">
        <v>16</v>
      </c>
      <c r="K45" s="37"/>
      <c r="L45" s="34"/>
      <c r="V45" s="15" t="s">
        <v>5</v>
      </c>
      <c r="W45" s="15" t="s">
        <v>6</v>
      </c>
    </row>
    <row r="46" spans="1:23" s="5" customFormat="1">
      <c r="A46" s="7"/>
      <c r="B46" s="47">
        <v>1</v>
      </c>
      <c r="C46" s="74">
        <v>45383</v>
      </c>
      <c r="D46" s="17" t="s">
        <v>39</v>
      </c>
      <c r="E46" s="17" t="s">
        <v>282</v>
      </c>
      <c r="F46" s="18">
        <v>10</v>
      </c>
      <c r="G46" s="18">
        <v>0</v>
      </c>
      <c r="H46" s="18">
        <v>-10</v>
      </c>
      <c r="I46" s="49">
        <v>75</v>
      </c>
      <c r="J46" s="38">
        <f>H46*I46</f>
        <v>-750</v>
      </c>
      <c r="K46" s="8"/>
      <c r="V46" s="5">
        <f>IF($J46&gt;0,1,0)</f>
        <v>0</v>
      </c>
      <c r="W46" s="5">
        <f>IF($J46&lt;0,1,0)</f>
        <v>1</v>
      </c>
    </row>
    <row r="47" spans="1:23" s="5" customFormat="1">
      <c r="A47" s="7"/>
      <c r="B47" s="22">
        <f>B46+1</f>
        <v>2</v>
      </c>
      <c r="C47" s="74">
        <v>45390</v>
      </c>
      <c r="D47" s="21" t="s">
        <v>39</v>
      </c>
      <c r="E47" s="21" t="s">
        <v>286</v>
      </c>
      <c r="F47" s="19">
        <v>15</v>
      </c>
      <c r="G47" s="19">
        <v>70</v>
      </c>
      <c r="H47" s="19">
        <v>55</v>
      </c>
      <c r="I47" s="20">
        <v>75</v>
      </c>
      <c r="J47" s="39">
        <f>H47*I47</f>
        <v>4125</v>
      </c>
      <c r="K47" s="8"/>
      <c r="V47" s="5">
        <f t="shared" ref="V47:V54" si="9">IF($J47&gt;0,1,0)</f>
        <v>1</v>
      </c>
      <c r="W47" s="5">
        <f t="shared" ref="W47:W54" si="10">IF($J47&lt;0,1,0)</f>
        <v>0</v>
      </c>
    </row>
    <row r="48" spans="1:23" s="5" customFormat="1">
      <c r="A48" s="7"/>
      <c r="B48" s="22">
        <f t="shared" ref="B48:B54" si="11">B47+1</f>
        <v>3</v>
      </c>
      <c r="C48" s="74">
        <v>45397</v>
      </c>
      <c r="D48" s="21" t="s">
        <v>39</v>
      </c>
      <c r="E48" s="21" t="s">
        <v>292</v>
      </c>
      <c r="F48" s="19">
        <v>10</v>
      </c>
      <c r="G48" s="19">
        <v>0</v>
      </c>
      <c r="H48" s="19">
        <v>-10</v>
      </c>
      <c r="I48" s="20">
        <v>75</v>
      </c>
      <c r="J48" s="39">
        <f>H48*I48</f>
        <v>-750</v>
      </c>
      <c r="K48" s="8"/>
      <c r="V48" s="5">
        <f t="shared" si="9"/>
        <v>0</v>
      </c>
      <c r="W48" s="5">
        <f t="shared" si="10"/>
        <v>1</v>
      </c>
    </row>
    <row r="49" spans="1:23" s="5" customFormat="1">
      <c r="A49" s="7"/>
      <c r="B49" s="22">
        <f t="shared" si="11"/>
        <v>4</v>
      </c>
      <c r="C49" s="74">
        <v>45404</v>
      </c>
      <c r="D49" s="21" t="s">
        <v>39</v>
      </c>
      <c r="E49" s="21" t="s">
        <v>299</v>
      </c>
      <c r="F49" s="20">
        <v>10</v>
      </c>
      <c r="G49" s="20">
        <v>19</v>
      </c>
      <c r="H49" s="21">
        <v>9</v>
      </c>
      <c r="I49" s="20">
        <v>75</v>
      </c>
      <c r="J49" s="39">
        <f>I49*H49</f>
        <v>675</v>
      </c>
      <c r="K49" s="8"/>
      <c r="V49" s="5">
        <f t="shared" si="9"/>
        <v>1</v>
      </c>
      <c r="W49" s="5">
        <f t="shared" si="10"/>
        <v>0</v>
      </c>
    </row>
    <row r="50" spans="1:23" s="5" customFormat="1">
      <c r="A50" s="7"/>
      <c r="B50" s="22">
        <f t="shared" si="11"/>
        <v>5</v>
      </c>
      <c r="C50" s="74">
        <v>45411</v>
      </c>
      <c r="D50" s="21" t="s">
        <v>39</v>
      </c>
      <c r="E50" s="21" t="s">
        <v>303</v>
      </c>
      <c r="F50" s="20">
        <v>10</v>
      </c>
      <c r="G50" s="20">
        <v>25</v>
      </c>
      <c r="H50" s="21">
        <v>15</v>
      </c>
      <c r="I50" s="20">
        <v>75</v>
      </c>
      <c r="J50" s="39">
        <f t="shared" ref="J50:J54" si="12">I50*H50</f>
        <v>1125</v>
      </c>
      <c r="K50" s="8"/>
      <c r="V50" s="5">
        <f t="shared" si="9"/>
        <v>1</v>
      </c>
      <c r="W50" s="5">
        <f t="shared" si="10"/>
        <v>0</v>
      </c>
    </row>
    <row r="51" spans="1:23" s="5" customFormat="1">
      <c r="A51" s="7"/>
      <c r="B51" s="22">
        <f t="shared" si="11"/>
        <v>6</v>
      </c>
      <c r="C51" s="74"/>
      <c r="D51" s="21"/>
      <c r="E51" s="21"/>
      <c r="F51" s="20"/>
      <c r="G51" s="20"/>
      <c r="H51" s="21"/>
      <c r="I51" s="20"/>
      <c r="J51" s="39">
        <f t="shared" si="12"/>
        <v>0</v>
      </c>
      <c r="K51" s="8"/>
      <c r="V51" s="5">
        <f t="shared" si="9"/>
        <v>0</v>
      </c>
      <c r="W51" s="5">
        <f t="shared" si="10"/>
        <v>0</v>
      </c>
    </row>
    <row r="52" spans="1:23" s="5" customFormat="1">
      <c r="A52" s="7"/>
      <c r="B52" s="22">
        <f t="shared" si="11"/>
        <v>7</v>
      </c>
      <c r="C52" s="74"/>
      <c r="D52" s="21"/>
      <c r="E52" s="21"/>
      <c r="F52" s="20"/>
      <c r="G52" s="20"/>
      <c r="H52" s="21"/>
      <c r="I52" s="20"/>
      <c r="J52" s="39">
        <f t="shared" si="12"/>
        <v>0</v>
      </c>
      <c r="K52" s="8"/>
      <c r="V52" s="5">
        <f t="shared" si="9"/>
        <v>0</v>
      </c>
      <c r="W52" s="5">
        <f t="shared" si="10"/>
        <v>0</v>
      </c>
    </row>
    <row r="53" spans="1:23" s="5" customFormat="1">
      <c r="A53" s="7"/>
      <c r="B53" s="22">
        <f t="shared" si="11"/>
        <v>8</v>
      </c>
      <c r="C53" s="74"/>
      <c r="D53" s="21"/>
      <c r="E53" s="21"/>
      <c r="F53" s="20"/>
      <c r="G53" s="20"/>
      <c r="H53" s="21"/>
      <c r="I53" s="20"/>
      <c r="J53" s="39">
        <f t="shared" si="12"/>
        <v>0</v>
      </c>
      <c r="K53" s="8"/>
      <c r="V53" s="5">
        <f t="shared" si="9"/>
        <v>0</v>
      </c>
      <c r="W53" s="5">
        <f t="shared" si="10"/>
        <v>0</v>
      </c>
    </row>
    <row r="54" spans="1:23" s="5" customFormat="1" ht="15.75" thickBot="1">
      <c r="A54" s="7"/>
      <c r="B54" s="22">
        <f t="shared" si="11"/>
        <v>9</v>
      </c>
      <c r="C54" s="74"/>
      <c r="D54" s="21"/>
      <c r="E54" s="21"/>
      <c r="F54" s="20"/>
      <c r="G54" s="20"/>
      <c r="H54" s="21"/>
      <c r="I54" s="20"/>
      <c r="J54" s="39">
        <f t="shared" si="12"/>
        <v>0</v>
      </c>
      <c r="K54" s="8"/>
      <c r="V54" s="5">
        <f t="shared" si="9"/>
        <v>0</v>
      </c>
      <c r="W54" s="5">
        <f t="shared" si="10"/>
        <v>0</v>
      </c>
    </row>
    <row r="55" spans="1:23" s="5" customFormat="1" ht="24" thickBot="1">
      <c r="A55" s="7"/>
      <c r="B55" s="127" t="s">
        <v>19</v>
      </c>
      <c r="C55" s="163"/>
      <c r="D55" s="163"/>
      <c r="E55" s="163"/>
      <c r="F55" s="163"/>
      <c r="G55" s="163"/>
      <c r="H55" s="164"/>
      <c r="I55" s="27" t="s">
        <v>20</v>
      </c>
      <c r="J55" s="28">
        <f>SUM(J46:J54)</f>
        <v>4425</v>
      </c>
      <c r="K55" s="8"/>
      <c r="V55" s="5">
        <f>SUM(V46:V54)</f>
        <v>3</v>
      </c>
      <c r="W55" s="5">
        <f>SUM(W46:W54)</f>
        <v>2</v>
      </c>
    </row>
    <row r="56" spans="1:23" s="5" customFormat="1" ht="30" customHeight="1" thickBot="1">
      <c r="A56" s="29"/>
      <c r="B56" s="30"/>
      <c r="C56" s="30"/>
      <c r="D56" s="30"/>
      <c r="E56" s="30"/>
      <c r="F56" s="30"/>
      <c r="G56" s="30"/>
      <c r="H56" s="31"/>
      <c r="I56" s="30"/>
      <c r="J56" s="31"/>
      <c r="K56" s="32"/>
    </row>
    <row r="57" spans="1:23" s="5" customFormat="1" ht="15.75" thickBot="1">
      <c r="A57" s="15"/>
      <c r="B57" s="15"/>
      <c r="C57" s="15"/>
      <c r="D57" s="15"/>
      <c r="E57" s="15"/>
      <c r="F57" s="15"/>
      <c r="G57" s="15"/>
      <c r="H57" s="33"/>
      <c r="I57" s="15"/>
      <c r="J57" s="33"/>
      <c r="K57" s="15"/>
    </row>
    <row r="58" spans="1:23" s="5" customFormat="1" ht="30" customHeight="1" thickBot="1">
      <c r="A58" s="1"/>
      <c r="B58" s="2"/>
      <c r="C58" s="2"/>
      <c r="D58" s="2"/>
      <c r="E58" s="2"/>
      <c r="F58" s="2"/>
      <c r="G58" s="2"/>
      <c r="H58" s="3"/>
      <c r="I58" s="2"/>
      <c r="J58" s="3"/>
      <c r="K58" s="4"/>
    </row>
    <row r="59" spans="1:23" s="5" customFormat="1" ht="27" thickBot="1">
      <c r="A59" s="7" t="s">
        <v>1</v>
      </c>
      <c r="B59" s="155" t="s">
        <v>2</v>
      </c>
      <c r="C59" s="156"/>
      <c r="D59" s="156"/>
      <c r="E59" s="156"/>
      <c r="F59" s="156"/>
      <c r="G59" s="156"/>
      <c r="H59" s="156"/>
      <c r="I59" s="156"/>
      <c r="J59" s="157"/>
      <c r="K59" s="8"/>
    </row>
    <row r="60" spans="1:23" s="5" customFormat="1" ht="16.5" thickBot="1">
      <c r="A60" s="7"/>
      <c r="B60" s="168">
        <v>45383</v>
      </c>
      <c r="C60" s="169"/>
      <c r="D60" s="169"/>
      <c r="E60" s="169"/>
      <c r="F60" s="169"/>
      <c r="G60" s="169"/>
      <c r="H60" s="169"/>
      <c r="I60" s="169"/>
      <c r="J60" s="170"/>
      <c r="K60" s="8"/>
    </row>
    <row r="61" spans="1:23" s="5" customFormat="1" ht="15.75">
      <c r="A61" s="7"/>
      <c r="B61" s="219" t="s">
        <v>24</v>
      </c>
      <c r="C61" s="220"/>
      <c r="D61" s="220"/>
      <c r="E61" s="220"/>
      <c r="F61" s="220"/>
      <c r="G61" s="220"/>
      <c r="H61" s="220"/>
      <c r="I61" s="220"/>
      <c r="J61" s="221"/>
      <c r="K61" s="8"/>
    </row>
    <row r="62" spans="1:23" s="5" customFormat="1">
      <c r="A62" s="35"/>
      <c r="B62" s="92" t="s">
        <v>9</v>
      </c>
      <c r="C62" s="93" t="s">
        <v>10</v>
      </c>
      <c r="D62" s="94" t="s">
        <v>11</v>
      </c>
      <c r="E62" s="94" t="s">
        <v>12</v>
      </c>
      <c r="F62" s="92" t="s">
        <v>155</v>
      </c>
      <c r="G62" s="92" t="s">
        <v>156</v>
      </c>
      <c r="H62" s="95" t="s">
        <v>157</v>
      </c>
      <c r="I62" s="92" t="s">
        <v>21</v>
      </c>
      <c r="J62" s="95" t="s">
        <v>16</v>
      </c>
      <c r="K62" s="37"/>
      <c r="L62" s="34"/>
      <c r="V62" s="15" t="s">
        <v>5</v>
      </c>
      <c r="W62" s="15" t="s">
        <v>6</v>
      </c>
    </row>
    <row r="63" spans="1:23" s="5" customFormat="1">
      <c r="A63" s="7"/>
      <c r="B63" s="19">
        <v>1</v>
      </c>
      <c r="C63" s="74">
        <v>45383</v>
      </c>
      <c r="D63" s="21" t="s">
        <v>39</v>
      </c>
      <c r="E63" s="76" t="s">
        <v>283</v>
      </c>
      <c r="F63" s="19">
        <v>40</v>
      </c>
      <c r="G63" s="19">
        <v>65</v>
      </c>
      <c r="H63" s="19">
        <v>25</v>
      </c>
      <c r="I63" s="20">
        <v>30</v>
      </c>
      <c r="J63" s="21">
        <f>H63*I63</f>
        <v>750</v>
      </c>
      <c r="K63" s="8"/>
      <c r="V63" s="5">
        <f>IF($J63&gt;0,1,0)</f>
        <v>1</v>
      </c>
      <c r="W63" s="5">
        <f>IF($J63&lt;0,1,0)</f>
        <v>0</v>
      </c>
    </row>
    <row r="64" spans="1:23" s="5" customFormat="1">
      <c r="A64" s="7"/>
      <c r="B64" s="19">
        <f>B63+1</f>
        <v>2</v>
      </c>
      <c r="C64" s="74">
        <v>45387</v>
      </c>
      <c r="D64" s="21" t="s">
        <v>39</v>
      </c>
      <c r="E64" s="21" t="s">
        <v>285</v>
      </c>
      <c r="F64" s="19">
        <v>40</v>
      </c>
      <c r="G64" s="19">
        <v>60</v>
      </c>
      <c r="H64" s="19">
        <v>20</v>
      </c>
      <c r="I64" s="20">
        <v>20</v>
      </c>
      <c r="J64" s="21">
        <f>H64*I64</f>
        <v>400</v>
      </c>
      <c r="K64" s="8"/>
      <c r="V64" s="5">
        <f t="shared" ref="V64:V75" si="13">IF($J64&gt;0,1,0)</f>
        <v>1</v>
      </c>
      <c r="W64" s="5">
        <f t="shared" ref="W64:W75" si="14">IF($J64&lt;0,1,0)</f>
        <v>0</v>
      </c>
    </row>
    <row r="65" spans="1:23" s="5" customFormat="1">
      <c r="A65" s="7"/>
      <c r="B65" s="19">
        <f>B64+1</f>
        <v>3</v>
      </c>
      <c r="C65" s="74">
        <v>45390</v>
      </c>
      <c r="D65" s="21" t="s">
        <v>39</v>
      </c>
      <c r="E65" s="21" t="s">
        <v>287</v>
      </c>
      <c r="F65" s="19">
        <v>50</v>
      </c>
      <c r="G65" s="19">
        <v>150</v>
      </c>
      <c r="H65" s="19">
        <v>100</v>
      </c>
      <c r="I65" s="20">
        <v>30</v>
      </c>
      <c r="J65" s="21">
        <f>H65*I65</f>
        <v>3000</v>
      </c>
      <c r="K65" s="8"/>
      <c r="V65" s="5">
        <f t="shared" si="13"/>
        <v>1</v>
      </c>
      <c r="W65" s="5">
        <f t="shared" si="14"/>
        <v>0</v>
      </c>
    </row>
    <row r="66" spans="1:23" s="5" customFormat="1">
      <c r="A66" s="7"/>
      <c r="B66" s="19">
        <f t="shared" ref="B66:B71" si="15">B65+1</f>
        <v>4</v>
      </c>
      <c r="C66" s="74">
        <v>45394</v>
      </c>
      <c r="D66" s="21" t="s">
        <v>39</v>
      </c>
      <c r="E66" s="21" t="s">
        <v>291</v>
      </c>
      <c r="F66" s="20">
        <v>60</v>
      </c>
      <c r="G66" s="20">
        <v>88</v>
      </c>
      <c r="H66" s="21">
        <v>28</v>
      </c>
      <c r="I66" s="20">
        <v>20</v>
      </c>
      <c r="J66" s="21">
        <f>I66*H66</f>
        <v>560</v>
      </c>
      <c r="K66" s="8"/>
      <c r="V66" s="5">
        <f t="shared" si="13"/>
        <v>1</v>
      </c>
      <c r="W66" s="5">
        <f t="shared" si="14"/>
        <v>0</v>
      </c>
    </row>
    <row r="67" spans="1:23" s="5" customFormat="1">
      <c r="A67" s="7"/>
      <c r="B67" s="19">
        <f t="shared" si="15"/>
        <v>5</v>
      </c>
      <c r="C67" s="74">
        <v>45397</v>
      </c>
      <c r="D67" s="21" t="s">
        <v>39</v>
      </c>
      <c r="E67" s="21" t="s">
        <v>293</v>
      </c>
      <c r="F67" s="20">
        <v>50</v>
      </c>
      <c r="G67" s="20">
        <v>277</v>
      </c>
      <c r="H67" s="21">
        <v>227</v>
      </c>
      <c r="I67" s="20">
        <v>30</v>
      </c>
      <c r="J67" s="21">
        <f t="shared" ref="J67:J75" si="16">I67*H67</f>
        <v>6810</v>
      </c>
      <c r="K67" s="8"/>
      <c r="M67" s="5" t="s">
        <v>17</v>
      </c>
      <c r="V67" s="5">
        <f t="shared" si="13"/>
        <v>1</v>
      </c>
      <c r="W67" s="5">
        <f t="shared" si="14"/>
        <v>0</v>
      </c>
    </row>
    <row r="68" spans="1:23" s="5" customFormat="1">
      <c r="A68" s="7"/>
      <c r="B68" s="19">
        <f t="shared" si="15"/>
        <v>6</v>
      </c>
      <c r="C68" s="74">
        <v>45401</v>
      </c>
      <c r="D68" s="21" t="s">
        <v>39</v>
      </c>
      <c r="E68" s="21" t="s">
        <v>297</v>
      </c>
      <c r="F68" s="20">
        <v>50</v>
      </c>
      <c r="G68" s="19">
        <v>70</v>
      </c>
      <c r="H68" s="19">
        <v>20</v>
      </c>
      <c r="I68" s="20">
        <v>20</v>
      </c>
      <c r="J68" s="21">
        <f t="shared" si="16"/>
        <v>400</v>
      </c>
      <c r="K68" s="8"/>
      <c r="V68" s="5">
        <f t="shared" si="13"/>
        <v>1</v>
      </c>
      <c r="W68" s="5">
        <f t="shared" si="14"/>
        <v>0</v>
      </c>
    </row>
    <row r="69" spans="1:23" s="5" customFormat="1">
      <c r="A69" s="7"/>
      <c r="B69" s="19">
        <f t="shared" si="15"/>
        <v>7</v>
      </c>
      <c r="C69" s="74">
        <v>45401</v>
      </c>
      <c r="D69" s="21" t="s">
        <v>39</v>
      </c>
      <c r="E69" s="21" t="s">
        <v>298</v>
      </c>
      <c r="F69" s="20">
        <v>55</v>
      </c>
      <c r="G69" s="20">
        <v>105</v>
      </c>
      <c r="H69" s="21">
        <v>50</v>
      </c>
      <c r="I69" s="20">
        <v>20</v>
      </c>
      <c r="J69" s="21">
        <f t="shared" si="16"/>
        <v>1000</v>
      </c>
      <c r="K69" s="8"/>
      <c r="V69" s="5">
        <f t="shared" si="13"/>
        <v>1</v>
      </c>
      <c r="W69" s="5">
        <f t="shared" si="14"/>
        <v>0</v>
      </c>
    </row>
    <row r="70" spans="1:23" s="5" customFormat="1">
      <c r="A70" s="7"/>
      <c r="B70" s="19">
        <f t="shared" si="15"/>
        <v>8</v>
      </c>
      <c r="C70" s="74">
        <v>45404</v>
      </c>
      <c r="D70" s="21" t="s">
        <v>39</v>
      </c>
      <c r="E70" s="21" t="s">
        <v>300</v>
      </c>
      <c r="F70" s="20">
        <v>40</v>
      </c>
      <c r="G70" s="20">
        <v>126</v>
      </c>
      <c r="H70" s="21">
        <v>86</v>
      </c>
      <c r="I70" s="20">
        <v>30</v>
      </c>
      <c r="J70" s="21">
        <f t="shared" si="16"/>
        <v>2580</v>
      </c>
      <c r="K70" s="8"/>
      <c r="V70" s="5">
        <f t="shared" si="13"/>
        <v>1</v>
      </c>
      <c r="W70" s="5">
        <f t="shared" si="14"/>
        <v>0</v>
      </c>
    </row>
    <row r="71" spans="1:23" s="5" customFormat="1">
      <c r="A71" s="7"/>
      <c r="B71" s="19">
        <f t="shared" si="15"/>
        <v>9</v>
      </c>
      <c r="C71" s="74">
        <v>45408</v>
      </c>
      <c r="D71" s="21" t="s">
        <v>39</v>
      </c>
      <c r="E71" s="21" t="s">
        <v>302</v>
      </c>
      <c r="F71" s="20">
        <v>50</v>
      </c>
      <c r="G71" s="19">
        <v>119</v>
      </c>
      <c r="H71" s="21">
        <v>69</v>
      </c>
      <c r="I71" s="20">
        <v>20</v>
      </c>
      <c r="J71" s="21">
        <f t="shared" si="16"/>
        <v>1380</v>
      </c>
      <c r="K71" s="8"/>
      <c r="V71" s="5">
        <f t="shared" si="13"/>
        <v>1</v>
      </c>
      <c r="W71" s="5">
        <f t="shared" si="14"/>
        <v>0</v>
      </c>
    </row>
    <row r="72" spans="1:23" s="5" customFormat="1">
      <c r="A72" s="7"/>
      <c r="B72" s="19">
        <v>10</v>
      </c>
      <c r="C72" s="74">
        <v>45411</v>
      </c>
      <c r="D72" s="21" t="s">
        <v>39</v>
      </c>
      <c r="E72" s="21" t="s">
        <v>304</v>
      </c>
      <c r="F72" s="20">
        <v>50</v>
      </c>
      <c r="G72" s="19">
        <v>594</v>
      </c>
      <c r="H72" s="21">
        <v>544</v>
      </c>
      <c r="I72" s="20">
        <v>30</v>
      </c>
      <c r="J72" s="21">
        <f t="shared" si="16"/>
        <v>16320</v>
      </c>
      <c r="K72" s="8"/>
      <c r="V72" s="5">
        <f t="shared" si="13"/>
        <v>1</v>
      </c>
      <c r="W72" s="5">
        <f t="shared" si="14"/>
        <v>0</v>
      </c>
    </row>
    <row r="73" spans="1:23" s="5" customFormat="1">
      <c r="A73" s="7"/>
      <c r="B73" s="19">
        <v>11</v>
      </c>
      <c r="C73" s="74"/>
      <c r="D73" s="21"/>
      <c r="E73" s="21"/>
      <c r="F73" s="20"/>
      <c r="G73" s="19"/>
      <c r="H73" s="21"/>
      <c r="I73" s="20"/>
      <c r="J73" s="21">
        <f t="shared" si="16"/>
        <v>0</v>
      </c>
      <c r="K73" s="8"/>
      <c r="V73" s="5">
        <f t="shared" si="13"/>
        <v>0</v>
      </c>
      <c r="W73" s="5">
        <f t="shared" si="14"/>
        <v>0</v>
      </c>
    </row>
    <row r="74" spans="1:23" s="5" customFormat="1">
      <c r="A74" s="7"/>
      <c r="B74" s="19">
        <v>12</v>
      </c>
      <c r="C74" s="74"/>
      <c r="D74" s="21"/>
      <c r="E74" s="21"/>
      <c r="F74" s="20"/>
      <c r="G74" s="19"/>
      <c r="H74" s="21"/>
      <c r="I74" s="20"/>
      <c r="J74" s="21">
        <f t="shared" si="16"/>
        <v>0</v>
      </c>
      <c r="K74" s="8"/>
      <c r="V74" s="5">
        <f t="shared" si="13"/>
        <v>0</v>
      </c>
      <c r="W74" s="5">
        <f t="shared" si="14"/>
        <v>0</v>
      </c>
    </row>
    <row r="75" spans="1:23" s="5" customFormat="1">
      <c r="A75" s="7"/>
      <c r="B75" s="19">
        <v>13</v>
      </c>
      <c r="C75" s="74"/>
      <c r="D75" s="21"/>
      <c r="E75" s="21"/>
      <c r="F75" s="20"/>
      <c r="G75" s="19"/>
      <c r="H75" s="21"/>
      <c r="I75" s="20"/>
      <c r="J75" s="21">
        <f t="shared" si="16"/>
        <v>0</v>
      </c>
      <c r="K75" s="8"/>
      <c r="V75" s="5">
        <f t="shared" si="13"/>
        <v>0</v>
      </c>
      <c r="W75" s="5">
        <f t="shared" si="14"/>
        <v>0</v>
      </c>
    </row>
    <row r="76" spans="1:23" s="5" customFormat="1" ht="24" thickBot="1">
      <c r="A76" s="7"/>
      <c r="B76" s="216" t="s">
        <v>19</v>
      </c>
      <c r="C76" s="217"/>
      <c r="D76" s="217"/>
      <c r="E76" s="217"/>
      <c r="F76" s="217"/>
      <c r="G76" s="217"/>
      <c r="H76" s="218"/>
      <c r="I76" s="27" t="s">
        <v>20</v>
      </c>
      <c r="J76" s="28">
        <f>SUM(J63:J75)</f>
        <v>33200</v>
      </c>
      <c r="K76" s="8"/>
      <c r="V76" s="5">
        <f>SUM(V63:V75)</f>
        <v>10</v>
      </c>
      <c r="W76" s="5">
        <f>SUM(W63:W75)</f>
        <v>0</v>
      </c>
    </row>
    <row r="77" spans="1:23" s="5" customFormat="1" ht="30" customHeight="1" thickBot="1">
      <c r="A77" s="29"/>
      <c r="B77" s="30"/>
      <c r="C77" s="30"/>
      <c r="D77" s="30"/>
      <c r="E77" s="30"/>
      <c r="F77" s="30"/>
      <c r="G77" s="30"/>
      <c r="H77" s="31"/>
      <c r="I77" s="30"/>
      <c r="J77" s="31"/>
      <c r="K77" s="32"/>
    </row>
  </sheetData>
  <mergeCells count="5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R8:R9"/>
    <mergeCell ref="Q12:Q13"/>
    <mergeCell ref="R12:R13"/>
    <mergeCell ref="R6:R7"/>
    <mergeCell ref="M8:M9"/>
    <mergeCell ref="N8:N9"/>
    <mergeCell ref="O8:O9"/>
    <mergeCell ref="P8:P9"/>
    <mergeCell ref="Q8:Q9"/>
    <mergeCell ref="M6:M7"/>
    <mergeCell ref="N6:N7"/>
    <mergeCell ref="O6:O7"/>
    <mergeCell ref="P6:P7"/>
    <mergeCell ref="Q6:Q7"/>
    <mergeCell ref="B27:J27"/>
    <mergeCell ref="M10:M11"/>
    <mergeCell ref="N10:N11"/>
    <mergeCell ref="O10:O11"/>
    <mergeCell ref="P10:P11"/>
    <mergeCell ref="B21:H21"/>
    <mergeCell ref="B25:J25"/>
    <mergeCell ref="B26:J26"/>
    <mergeCell ref="O12:O13"/>
    <mergeCell ref="P12:P13"/>
    <mergeCell ref="M14:O16"/>
    <mergeCell ref="P14:R16"/>
    <mergeCell ref="Q10:Q11"/>
    <mergeCell ref="R10:R11"/>
    <mergeCell ref="M12:M13"/>
    <mergeCell ref="N12:N13"/>
    <mergeCell ref="B60:J60"/>
    <mergeCell ref="B61:J61"/>
    <mergeCell ref="B76:H76"/>
    <mergeCell ref="B38:H38"/>
    <mergeCell ref="B42:J42"/>
    <mergeCell ref="B43:J43"/>
    <mergeCell ref="B44:J44"/>
    <mergeCell ref="B55:H55"/>
    <mergeCell ref="B59:J59"/>
  </mergeCells>
  <hyperlinks>
    <hyperlink ref="B38" r:id="rId1"/>
    <hyperlink ref="B55" r:id="rId2"/>
    <hyperlink ref="B76" r:id="rId3"/>
    <hyperlink ref="M1" location="'MASTER '!A1" display="Back"/>
    <hyperlink ref="M6:M7" location="'SEP 2023'!A30" display="FINNIFTY"/>
    <hyperlink ref="M10:M11" location="'SEP 2023'!A70" display="SENSEX"/>
    <hyperlink ref="M8:M9" location="'SEP 2023'!A50" display="MIDCPNIFTY"/>
    <hyperlink ref="M4:M5" location="'SEP 2023'!A1" display="INDEX OPTION"/>
    <hyperlink ref="B21" r:id="rId4"/>
  </hyperlinks>
  <pageMargins left="0.7" right="0.7" top="0.75" bottom="0.75" header="0.3" footer="0.3"/>
  <drawing r:id="rId5"/>
</worksheet>
</file>

<file path=xl/worksheets/sheet17.xml><?xml version="1.0" encoding="utf-8"?>
<worksheet xmlns="http://schemas.openxmlformats.org/spreadsheetml/2006/main" xmlns:r="http://schemas.openxmlformats.org/officeDocument/2006/relationships">
  <dimension ref="A1:W77"/>
  <sheetViews>
    <sheetView workbookViewId="0">
      <selection activeCell="R12" sqref="R12:R13"/>
    </sheetView>
  </sheetViews>
  <sheetFormatPr defaultRowHeight="15"/>
  <cols>
    <col min="1" max="1" width="4.28515625" customWidth="1"/>
    <col min="2" max="2" width="8.5703125" customWidth="1"/>
    <col min="3" max="3" width="12.42578125" customWidth="1"/>
    <col min="5" max="5" width="21.42578125" customWidth="1"/>
    <col min="6" max="6" width="11" customWidth="1"/>
    <col min="7" max="7" width="10.5703125" customWidth="1"/>
    <col min="8" max="8" width="12.28515625" customWidth="1"/>
    <col min="9" max="9" width="10.28515625" customWidth="1"/>
    <col min="10" max="10" width="10.85546875" customWidth="1"/>
    <col min="11" max="11" width="5.5703125" customWidth="1"/>
    <col min="12" max="12" width="7.5703125" customWidth="1"/>
    <col min="13" max="13" width="14.42578125" customWidth="1"/>
    <col min="14" max="14" width="12" customWidth="1"/>
    <col min="18" max="18" width="11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45413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307</v>
      </c>
      <c r="C4" s="172"/>
      <c r="D4" s="172"/>
      <c r="E4" s="172"/>
      <c r="F4" s="172"/>
      <c r="G4" s="172"/>
      <c r="H4" s="172"/>
      <c r="I4" s="172"/>
      <c r="J4" s="173"/>
      <c r="K4" s="8"/>
      <c r="M4" s="174" t="s">
        <v>25</v>
      </c>
      <c r="N4" s="176">
        <f>COUNT(C6:C20)</f>
        <v>10</v>
      </c>
      <c r="O4" s="178">
        <f>V21</f>
        <v>9</v>
      </c>
      <c r="P4" s="178">
        <f>W21</f>
        <v>1</v>
      </c>
      <c r="Q4" s="180">
        <f>N4-O4-P4</f>
        <v>0</v>
      </c>
      <c r="R4" s="182">
        <f>O4/N4</f>
        <v>0.9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21</v>
      </c>
      <c r="J5" s="14" t="s">
        <v>16</v>
      </c>
      <c r="K5" s="8"/>
      <c r="M5" s="175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6">
        <v>1</v>
      </c>
      <c r="C6" s="73">
        <v>45414</v>
      </c>
      <c r="D6" s="17" t="s">
        <v>39</v>
      </c>
      <c r="E6" s="17" t="s">
        <v>309</v>
      </c>
      <c r="F6" s="18">
        <v>20</v>
      </c>
      <c r="G6" s="18">
        <v>44</v>
      </c>
      <c r="H6" s="18">
        <v>24</v>
      </c>
      <c r="I6" s="49">
        <v>100</v>
      </c>
      <c r="J6" s="38">
        <f>H6*I6</f>
        <v>2400</v>
      </c>
      <c r="K6" s="8"/>
      <c r="M6" s="189" t="s">
        <v>26</v>
      </c>
      <c r="N6" s="190">
        <f>COUNT(C29:C37)</f>
        <v>7</v>
      </c>
      <c r="O6" s="191">
        <f>V38</f>
        <v>4</v>
      </c>
      <c r="P6" s="191">
        <f>W38</f>
        <v>3</v>
      </c>
      <c r="Q6" s="192">
        <f>N6-O6-P6</f>
        <v>0</v>
      </c>
      <c r="R6" s="188">
        <f>O6/N6</f>
        <v>0.5714285714285714</v>
      </c>
      <c r="V6" s="5">
        <f>IF($J6&gt;0,1,0)</f>
        <v>1</v>
      </c>
      <c r="W6" s="5">
        <f>IF($J6&lt;0,1,0)</f>
        <v>0</v>
      </c>
    </row>
    <row r="7" spans="1:23" s="5" customFormat="1">
      <c r="A7" s="7"/>
      <c r="B7" s="22">
        <f>B6+1</f>
        <v>2</v>
      </c>
      <c r="C7" s="74">
        <v>45420</v>
      </c>
      <c r="D7" s="21" t="s">
        <v>39</v>
      </c>
      <c r="E7" s="21" t="s">
        <v>314</v>
      </c>
      <c r="F7" s="19">
        <v>40</v>
      </c>
      <c r="G7" s="19">
        <v>115</v>
      </c>
      <c r="H7" s="19">
        <v>75</v>
      </c>
      <c r="I7" s="20">
        <v>60</v>
      </c>
      <c r="J7" s="39">
        <f>H7*I7</f>
        <v>4500</v>
      </c>
      <c r="K7" s="8"/>
      <c r="M7" s="175"/>
      <c r="N7" s="177"/>
      <c r="O7" s="179"/>
      <c r="P7" s="179"/>
      <c r="Q7" s="181"/>
      <c r="R7" s="183"/>
      <c r="V7" s="5">
        <f t="shared" ref="V7:V20" si="0">IF($J7&gt;0,1,0)</f>
        <v>1</v>
      </c>
      <c r="W7" s="5">
        <f t="shared" ref="W7:W20" si="1">IF($J7&lt;0,1,0)</f>
        <v>0</v>
      </c>
    </row>
    <row r="8" spans="1:23" s="5" customFormat="1">
      <c r="A8" s="7"/>
      <c r="B8" s="22">
        <f t="shared" ref="B8:B20" si="2">B7+1</f>
        <v>3</v>
      </c>
      <c r="C8" s="74">
        <v>45421</v>
      </c>
      <c r="D8" s="21" t="s">
        <v>39</v>
      </c>
      <c r="E8" s="21" t="s">
        <v>315</v>
      </c>
      <c r="F8" s="19">
        <v>30</v>
      </c>
      <c r="G8" s="19">
        <v>152</v>
      </c>
      <c r="H8" s="19">
        <v>122</v>
      </c>
      <c r="I8" s="20">
        <v>100</v>
      </c>
      <c r="J8" s="39">
        <f>H8*I8</f>
        <v>12200</v>
      </c>
      <c r="K8" s="8"/>
      <c r="M8" s="189" t="s">
        <v>28</v>
      </c>
      <c r="N8" s="190">
        <f>COUNT(C46:C54)</f>
        <v>5</v>
      </c>
      <c r="O8" s="191">
        <f>V55</f>
        <v>4</v>
      </c>
      <c r="P8" s="191">
        <f>W55</f>
        <v>1</v>
      </c>
      <c r="Q8" s="192">
        <f>N8-O8-P8</f>
        <v>0</v>
      </c>
      <c r="R8" s="188">
        <f>O8/N8</f>
        <v>0.8</v>
      </c>
      <c r="V8" s="5">
        <f>IF($J8&gt;0,1,0)</f>
        <v>1</v>
      </c>
      <c r="W8" s="5">
        <f>IF($J8&lt;0,1,0)</f>
        <v>0</v>
      </c>
    </row>
    <row r="9" spans="1:23" s="5" customFormat="1">
      <c r="A9" s="7"/>
      <c r="B9" s="22">
        <f t="shared" si="2"/>
        <v>4</v>
      </c>
      <c r="C9" s="74">
        <v>45427</v>
      </c>
      <c r="D9" s="21" t="s">
        <v>39</v>
      </c>
      <c r="E9" s="21" t="s">
        <v>318</v>
      </c>
      <c r="F9" s="19">
        <v>30</v>
      </c>
      <c r="G9" s="19">
        <v>53</v>
      </c>
      <c r="H9" s="19">
        <v>23</v>
      </c>
      <c r="I9" s="20">
        <v>60</v>
      </c>
      <c r="J9" s="39">
        <f t="shared" ref="J9:J20" si="3">H9*I9</f>
        <v>1380</v>
      </c>
      <c r="K9" s="8"/>
      <c r="M9" s="175"/>
      <c r="N9" s="177"/>
      <c r="O9" s="179"/>
      <c r="P9" s="179"/>
      <c r="Q9" s="181"/>
      <c r="R9" s="183"/>
      <c r="V9" s="5">
        <f>IF($J9&gt;0,1,0)</f>
        <v>1</v>
      </c>
      <c r="W9" s="5">
        <f>IF($J9&lt;0,1,0)</f>
        <v>0</v>
      </c>
    </row>
    <row r="10" spans="1:23" s="5" customFormat="1">
      <c r="A10" s="7"/>
      <c r="B10" s="22">
        <f t="shared" si="2"/>
        <v>5</v>
      </c>
      <c r="C10" s="74">
        <v>45428</v>
      </c>
      <c r="D10" s="21" t="s">
        <v>39</v>
      </c>
      <c r="E10" s="21" t="s">
        <v>254</v>
      </c>
      <c r="F10" s="19">
        <v>20</v>
      </c>
      <c r="G10" s="19">
        <v>68</v>
      </c>
      <c r="H10" s="19">
        <v>48</v>
      </c>
      <c r="I10" s="20">
        <v>100</v>
      </c>
      <c r="J10" s="39">
        <f t="shared" si="3"/>
        <v>4800</v>
      </c>
      <c r="K10" s="8"/>
      <c r="M10" s="189" t="s">
        <v>27</v>
      </c>
      <c r="N10" s="190">
        <f>COUNT(C63:C75)</f>
        <v>9</v>
      </c>
      <c r="O10" s="191">
        <f>V76</f>
        <v>7</v>
      </c>
      <c r="P10" s="191">
        <f>W76</f>
        <v>2</v>
      </c>
      <c r="Q10" s="192">
        <v>0</v>
      </c>
      <c r="R10" s="188">
        <f>O10/N10</f>
        <v>0.77777777777777779</v>
      </c>
      <c r="V10" s="5">
        <f>IF($J10&gt;0,1,0)</f>
        <v>1</v>
      </c>
      <c r="W10" s="5">
        <f>IF($J10&lt;0,1,0)</f>
        <v>0</v>
      </c>
    </row>
    <row r="11" spans="1:23" s="5" customFormat="1" ht="15.75" thickBot="1">
      <c r="A11" s="7"/>
      <c r="B11" s="22">
        <f t="shared" si="2"/>
        <v>6</v>
      </c>
      <c r="C11" s="74">
        <v>45434</v>
      </c>
      <c r="D11" s="21" t="s">
        <v>39</v>
      </c>
      <c r="E11" s="21" t="s">
        <v>318</v>
      </c>
      <c r="F11" s="19">
        <v>35</v>
      </c>
      <c r="G11" s="19">
        <v>165</v>
      </c>
      <c r="H11" s="19">
        <v>130</v>
      </c>
      <c r="I11" s="20">
        <v>60</v>
      </c>
      <c r="J11" s="39">
        <f t="shared" si="3"/>
        <v>7800</v>
      </c>
      <c r="K11" s="8"/>
      <c r="M11" s="175"/>
      <c r="N11" s="177"/>
      <c r="O11" s="179"/>
      <c r="P11" s="179"/>
      <c r="Q11" s="181"/>
      <c r="R11" s="183"/>
      <c r="V11" s="5">
        <f t="shared" si="0"/>
        <v>1</v>
      </c>
      <c r="W11" s="5">
        <f t="shared" si="1"/>
        <v>0</v>
      </c>
    </row>
    <row r="12" spans="1:23" s="5" customFormat="1" ht="15" customHeight="1">
      <c r="A12" s="7"/>
      <c r="B12" s="22">
        <f>B11+1</f>
        <v>7</v>
      </c>
      <c r="C12" s="74">
        <v>45434</v>
      </c>
      <c r="D12" s="21" t="s">
        <v>39</v>
      </c>
      <c r="E12" s="21" t="s">
        <v>323</v>
      </c>
      <c r="F12" s="19">
        <v>20</v>
      </c>
      <c r="G12" s="19">
        <v>10</v>
      </c>
      <c r="H12" s="19">
        <v>-10</v>
      </c>
      <c r="I12" s="20">
        <v>60</v>
      </c>
      <c r="J12" s="39">
        <f t="shared" si="3"/>
        <v>-600</v>
      </c>
      <c r="K12" s="8"/>
      <c r="M12" s="211" t="s">
        <v>72</v>
      </c>
      <c r="N12" s="213">
        <f>SUM(N4:N11)</f>
        <v>31</v>
      </c>
      <c r="O12" s="213">
        <f t="shared" ref="O12:Q12" si="4">SUM(O4:O11)</f>
        <v>24</v>
      </c>
      <c r="P12" s="213">
        <f t="shared" si="4"/>
        <v>7</v>
      </c>
      <c r="Q12" s="213">
        <f t="shared" si="4"/>
        <v>0</v>
      </c>
      <c r="R12" s="182">
        <f>O12/N12</f>
        <v>0.77419354838709675</v>
      </c>
      <c r="V12" s="5">
        <f t="shared" si="0"/>
        <v>0</v>
      </c>
      <c r="W12" s="5">
        <f t="shared" si="1"/>
        <v>1</v>
      </c>
    </row>
    <row r="13" spans="1:23" s="5" customFormat="1" ht="15" customHeight="1" thickBot="1">
      <c r="A13" s="7"/>
      <c r="B13" s="75">
        <f t="shared" si="2"/>
        <v>8</v>
      </c>
      <c r="C13" s="74">
        <v>45435</v>
      </c>
      <c r="D13" s="76" t="s">
        <v>39</v>
      </c>
      <c r="E13" s="76" t="s">
        <v>324</v>
      </c>
      <c r="F13" s="77">
        <v>20</v>
      </c>
      <c r="G13" s="77">
        <v>77</v>
      </c>
      <c r="H13" s="77">
        <v>57</v>
      </c>
      <c r="I13" s="78">
        <v>100</v>
      </c>
      <c r="J13" s="39">
        <f>H13*I13</f>
        <v>5700</v>
      </c>
      <c r="K13" s="8"/>
      <c r="M13" s="212"/>
      <c r="N13" s="214"/>
      <c r="O13" s="214"/>
      <c r="P13" s="214"/>
      <c r="Q13" s="214"/>
      <c r="R13" s="215"/>
      <c r="V13" s="5">
        <f t="shared" si="0"/>
        <v>1</v>
      </c>
      <c r="W13" s="5">
        <f t="shared" si="1"/>
        <v>0</v>
      </c>
    </row>
    <row r="14" spans="1:23" s="5" customFormat="1" ht="15" customHeight="1">
      <c r="A14" s="7"/>
      <c r="B14" s="75">
        <f t="shared" si="2"/>
        <v>9</v>
      </c>
      <c r="C14" s="74">
        <v>45441</v>
      </c>
      <c r="D14" s="76" t="s">
        <v>39</v>
      </c>
      <c r="E14" s="76" t="s">
        <v>330</v>
      </c>
      <c r="F14" s="77">
        <v>45</v>
      </c>
      <c r="G14" s="77">
        <v>67</v>
      </c>
      <c r="H14" s="77">
        <v>22</v>
      </c>
      <c r="I14" s="78">
        <v>60</v>
      </c>
      <c r="J14" s="79">
        <f t="shared" si="3"/>
        <v>1320</v>
      </c>
      <c r="K14" s="8"/>
      <c r="M14" s="193" t="s">
        <v>18</v>
      </c>
      <c r="N14" s="194"/>
      <c r="O14" s="195"/>
      <c r="P14" s="202">
        <f>R12</f>
        <v>0.77419354838709675</v>
      </c>
      <c r="Q14" s="203"/>
      <c r="R14" s="204"/>
      <c r="V14" s="5">
        <f t="shared" si="0"/>
        <v>1</v>
      </c>
      <c r="W14" s="5">
        <f t="shared" si="1"/>
        <v>0</v>
      </c>
    </row>
    <row r="15" spans="1:23" s="5" customFormat="1" ht="15" customHeight="1">
      <c r="A15" s="7"/>
      <c r="B15" s="22">
        <f t="shared" si="2"/>
        <v>10</v>
      </c>
      <c r="C15" s="74">
        <v>45442</v>
      </c>
      <c r="D15" s="76" t="s">
        <v>39</v>
      </c>
      <c r="E15" s="76" t="s">
        <v>331</v>
      </c>
      <c r="F15" s="77">
        <v>25</v>
      </c>
      <c r="G15" s="77">
        <v>90</v>
      </c>
      <c r="H15" s="77">
        <v>65</v>
      </c>
      <c r="I15" s="78">
        <v>100</v>
      </c>
      <c r="J15" s="79">
        <f t="shared" si="3"/>
        <v>6500</v>
      </c>
      <c r="K15" s="8"/>
      <c r="M15" s="196"/>
      <c r="N15" s="197"/>
      <c r="O15" s="198"/>
      <c r="P15" s="205"/>
      <c r="Q15" s="206"/>
      <c r="R15" s="207"/>
      <c r="V15" s="5">
        <f t="shared" si="0"/>
        <v>1</v>
      </c>
      <c r="W15" s="5">
        <f t="shared" si="1"/>
        <v>0</v>
      </c>
    </row>
    <row r="16" spans="1:23" s="5" customFormat="1" ht="15.75" customHeight="1" thickBot="1">
      <c r="A16" s="7"/>
      <c r="B16" s="22">
        <f t="shared" si="2"/>
        <v>11</v>
      </c>
      <c r="C16" s="74"/>
      <c r="D16" s="21"/>
      <c r="E16" s="21"/>
      <c r="F16" s="19"/>
      <c r="G16" s="19"/>
      <c r="H16" s="19"/>
      <c r="I16" s="20"/>
      <c r="J16" s="39">
        <f t="shared" si="3"/>
        <v>0</v>
      </c>
      <c r="K16" s="8"/>
      <c r="M16" s="199"/>
      <c r="N16" s="200"/>
      <c r="O16" s="201"/>
      <c r="P16" s="208"/>
      <c r="Q16" s="209"/>
      <c r="R16" s="210"/>
      <c r="V16" s="5">
        <f t="shared" si="0"/>
        <v>0</v>
      </c>
      <c r="W16" s="5">
        <f t="shared" si="1"/>
        <v>0</v>
      </c>
    </row>
    <row r="17" spans="1:23" s="5" customFormat="1" ht="15" customHeight="1">
      <c r="A17" s="7"/>
      <c r="B17" s="22">
        <f t="shared" si="2"/>
        <v>12</v>
      </c>
      <c r="C17" s="74"/>
      <c r="D17" s="21"/>
      <c r="E17" s="21"/>
      <c r="F17" s="19"/>
      <c r="G17" s="19"/>
      <c r="H17" s="19"/>
      <c r="I17" s="20"/>
      <c r="J17" s="39">
        <f t="shared" si="3"/>
        <v>0</v>
      </c>
      <c r="K17" s="8"/>
      <c r="M17" s="5" t="s">
        <v>17</v>
      </c>
      <c r="V17" s="5">
        <f t="shared" si="0"/>
        <v>0</v>
      </c>
      <c r="W17" s="5">
        <f t="shared" si="1"/>
        <v>0</v>
      </c>
    </row>
    <row r="18" spans="1:23" s="5" customFormat="1">
      <c r="A18" s="7"/>
      <c r="B18" s="22">
        <f t="shared" si="2"/>
        <v>13</v>
      </c>
      <c r="C18" s="74"/>
      <c r="D18" s="21"/>
      <c r="E18" s="21"/>
      <c r="F18" s="19"/>
      <c r="G18" s="19"/>
      <c r="H18" s="19"/>
      <c r="I18" s="20"/>
      <c r="J18" s="39">
        <f t="shared" si="3"/>
        <v>0</v>
      </c>
      <c r="K18" s="8"/>
      <c r="M18" s="5" t="s">
        <v>17</v>
      </c>
      <c r="V18" s="5">
        <f t="shared" si="0"/>
        <v>0</v>
      </c>
      <c r="W18" s="5">
        <f t="shared" si="1"/>
        <v>0</v>
      </c>
    </row>
    <row r="19" spans="1:23" s="5" customFormat="1">
      <c r="A19" s="7"/>
      <c r="B19" s="22">
        <f t="shared" si="2"/>
        <v>14</v>
      </c>
      <c r="C19" s="74"/>
      <c r="D19" s="21"/>
      <c r="E19" s="21"/>
      <c r="F19" s="19"/>
      <c r="G19" s="19"/>
      <c r="H19" s="19"/>
      <c r="I19" s="20"/>
      <c r="J19" s="39">
        <f t="shared" si="3"/>
        <v>0</v>
      </c>
      <c r="K19" s="8"/>
      <c r="V19" s="5">
        <f t="shared" si="0"/>
        <v>0</v>
      </c>
      <c r="W19" s="5">
        <f t="shared" si="1"/>
        <v>0</v>
      </c>
    </row>
    <row r="20" spans="1:23" s="5" customFormat="1" ht="15.75" thickBot="1">
      <c r="A20" s="7"/>
      <c r="B20" s="24">
        <f t="shared" si="2"/>
        <v>15</v>
      </c>
      <c r="C20" s="74"/>
      <c r="D20" s="25"/>
      <c r="E20" s="25"/>
      <c r="F20" s="50"/>
      <c r="G20" s="50"/>
      <c r="H20" s="50"/>
      <c r="I20" s="26"/>
      <c r="J20" s="40">
        <f t="shared" si="3"/>
        <v>0</v>
      </c>
      <c r="K20" s="8"/>
      <c r="V20" s="5">
        <f t="shared" si="0"/>
        <v>0</v>
      </c>
      <c r="W20" s="5">
        <f t="shared" si="1"/>
        <v>0</v>
      </c>
    </row>
    <row r="21" spans="1:23" s="5" customFormat="1" ht="24" thickBot="1">
      <c r="A21" s="7"/>
      <c r="B21" s="216" t="s">
        <v>19</v>
      </c>
      <c r="C21" s="217"/>
      <c r="D21" s="217"/>
      <c r="E21" s="217"/>
      <c r="F21" s="217"/>
      <c r="G21" s="217"/>
      <c r="H21" s="218"/>
      <c r="I21" s="27" t="s">
        <v>20</v>
      </c>
      <c r="J21" s="28">
        <f>SUM(J6:J20)</f>
        <v>46000</v>
      </c>
      <c r="K21" s="8"/>
      <c r="V21" s="5">
        <f>SUM(V6:V20)</f>
        <v>9</v>
      </c>
      <c r="W21" s="5">
        <f>SUM(W6:W20)</f>
        <v>1</v>
      </c>
    </row>
    <row r="22" spans="1:23" s="5" customFormat="1" ht="30" customHeight="1" thickBot="1">
      <c r="A22" s="29"/>
      <c r="B22" s="30"/>
      <c r="C22" s="30"/>
      <c r="D22" s="30"/>
      <c r="E22" s="30"/>
      <c r="F22" s="30"/>
      <c r="G22" s="30"/>
      <c r="H22" s="31"/>
      <c r="I22" s="30"/>
      <c r="J22" s="31"/>
      <c r="K22" s="32"/>
      <c r="M22" s="5" t="s">
        <v>17</v>
      </c>
    </row>
    <row r="23" spans="1:23" s="5" customFormat="1" ht="15.75" thickBot="1">
      <c r="A23" s="15"/>
      <c r="B23" s="15"/>
      <c r="C23" s="15"/>
      <c r="D23" s="15"/>
      <c r="E23" s="15"/>
      <c r="F23" s="15"/>
      <c r="G23" s="15"/>
      <c r="H23" s="33"/>
      <c r="I23" s="15"/>
      <c r="J23" s="33"/>
      <c r="K23" s="15"/>
    </row>
    <row r="24" spans="1:23" s="5" customFormat="1" ht="30" customHeight="1" thickBot="1">
      <c r="A24" s="1"/>
      <c r="B24" s="2"/>
      <c r="C24" s="2"/>
      <c r="D24" s="2"/>
      <c r="E24" s="2"/>
      <c r="F24" s="2"/>
      <c r="G24" s="2"/>
      <c r="H24" s="3"/>
      <c r="I24" s="2"/>
      <c r="J24" s="3"/>
      <c r="K24" s="4"/>
    </row>
    <row r="25" spans="1:23" s="5" customFormat="1" ht="27" thickBot="1">
      <c r="A25" s="7" t="s">
        <v>1</v>
      </c>
      <c r="B25" s="155" t="s">
        <v>2</v>
      </c>
      <c r="C25" s="156"/>
      <c r="D25" s="156"/>
      <c r="E25" s="156"/>
      <c r="F25" s="156"/>
      <c r="G25" s="156"/>
      <c r="H25" s="156"/>
      <c r="I25" s="156"/>
      <c r="J25" s="157"/>
      <c r="K25" s="8"/>
      <c r="O25" s="34"/>
      <c r="P25" s="34"/>
      <c r="Q25" s="34"/>
      <c r="R25" s="34"/>
    </row>
    <row r="26" spans="1:23" s="5" customFormat="1" ht="16.5" thickBot="1">
      <c r="A26" s="7"/>
      <c r="B26" s="168">
        <v>45413</v>
      </c>
      <c r="C26" s="169"/>
      <c r="D26" s="169"/>
      <c r="E26" s="169"/>
      <c r="F26" s="169"/>
      <c r="G26" s="169"/>
      <c r="H26" s="169"/>
      <c r="I26" s="169"/>
      <c r="J26" s="170"/>
      <c r="K26" s="8"/>
    </row>
    <row r="27" spans="1:23" s="5" customFormat="1" ht="16.5" thickBot="1">
      <c r="A27" s="7"/>
      <c r="B27" s="171" t="s">
        <v>177</v>
      </c>
      <c r="C27" s="172"/>
      <c r="D27" s="172"/>
      <c r="E27" s="172"/>
      <c r="F27" s="172"/>
      <c r="G27" s="172"/>
      <c r="H27" s="172"/>
      <c r="I27" s="172"/>
      <c r="J27" s="173"/>
      <c r="K27" s="8"/>
    </row>
    <row r="28" spans="1:23" s="34" customFormat="1" ht="15.75" thickBot="1">
      <c r="A28" s="35"/>
      <c r="B28" s="9" t="s">
        <v>9</v>
      </c>
      <c r="C28" s="10" t="s">
        <v>10</v>
      </c>
      <c r="D28" s="11" t="s">
        <v>11</v>
      </c>
      <c r="E28" s="11" t="s">
        <v>12</v>
      </c>
      <c r="F28" s="12" t="s">
        <v>155</v>
      </c>
      <c r="G28" s="12" t="s">
        <v>156</v>
      </c>
      <c r="H28" s="36" t="s">
        <v>157</v>
      </c>
      <c r="I28" s="12" t="s">
        <v>21</v>
      </c>
      <c r="J28" s="14" t="s">
        <v>16</v>
      </c>
      <c r="K28" s="37"/>
      <c r="M28" s="5"/>
      <c r="N28" s="5"/>
      <c r="O28" s="5"/>
      <c r="P28" s="5"/>
      <c r="Q28" s="5"/>
      <c r="R28" s="5"/>
      <c r="V28" s="15" t="s">
        <v>5</v>
      </c>
      <c r="W28" s="15" t="s">
        <v>6</v>
      </c>
    </row>
    <row r="29" spans="1:23" s="5" customFormat="1">
      <c r="A29" s="7"/>
      <c r="B29" s="16">
        <v>1</v>
      </c>
      <c r="C29" s="73">
        <v>45419</v>
      </c>
      <c r="D29" s="17" t="s">
        <v>39</v>
      </c>
      <c r="E29" s="17" t="s">
        <v>220</v>
      </c>
      <c r="F29" s="18">
        <v>20</v>
      </c>
      <c r="G29" s="18">
        <v>0</v>
      </c>
      <c r="H29" s="18">
        <v>-20</v>
      </c>
      <c r="I29" s="49">
        <v>80</v>
      </c>
      <c r="J29" s="38">
        <f>H29*I29</f>
        <v>-1600</v>
      </c>
      <c r="K29" s="8"/>
      <c r="V29" s="5">
        <f>IF($J29&gt;0,1,0)</f>
        <v>0</v>
      </c>
      <c r="W29" s="5">
        <f>IF($J29&lt;0,1,0)</f>
        <v>1</v>
      </c>
    </row>
    <row r="30" spans="1:23" s="5" customFormat="1">
      <c r="A30" s="7"/>
      <c r="B30" s="22">
        <f>B29+1</f>
        <v>2</v>
      </c>
      <c r="C30" s="74">
        <v>45419</v>
      </c>
      <c r="D30" s="21" t="s">
        <v>39</v>
      </c>
      <c r="E30" s="21" t="s">
        <v>313</v>
      </c>
      <c r="F30" s="19">
        <v>20</v>
      </c>
      <c r="G30" s="19">
        <v>6</v>
      </c>
      <c r="H30" s="19">
        <v>-14</v>
      </c>
      <c r="I30" s="20">
        <v>80</v>
      </c>
      <c r="J30" s="39">
        <f>H30*I30</f>
        <v>-1120</v>
      </c>
      <c r="K30" s="8"/>
      <c r="O30" s="5" t="s">
        <v>17</v>
      </c>
      <c r="V30" s="5">
        <f t="shared" ref="V30:V37" si="5">IF($J30&gt;0,1,0)</f>
        <v>0</v>
      </c>
      <c r="W30" s="5">
        <f t="shared" ref="W30:W37" si="6">IF($J30&lt;0,1,0)</f>
        <v>1</v>
      </c>
    </row>
    <row r="31" spans="1:23" s="5" customFormat="1">
      <c r="A31" s="7"/>
      <c r="B31" s="22">
        <f t="shared" ref="B31:B37" si="7">B30+1</f>
        <v>3</v>
      </c>
      <c r="C31" s="74">
        <v>45426</v>
      </c>
      <c r="D31" s="21" t="s">
        <v>39</v>
      </c>
      <c r="E31" s="21" t="s">
        <v>294</v>
      </c>
      <c r="F31" s="19">
        <v>15</v>
      </c>
      <c r="G31" s="19">
        <v>27</v>
      </c>
      <c r="H31" s="19">
        <v>12</v>
      </c>
      <c r="I31" s="20">
        <v>80</v>
      </c>
      <c r="J31" s="39">
        <f>H31*I31</f>
        <v>960</v>
      </c>
      <c r="K31" s="8"/>
      <c r="V31" s="5">
        <f t="shared" si="5"/>
        <v>1</v>
      </c>
      <c r="W31" s="5">
        <f t="shared" si="6"/>
        <v>0</v>
      </c>
    </row>
    <row r="32" spans="1:23" s="5" customFormat="1">
      <c r="A32" s="7"/>
      <c r="B32" s="22">
        <f t="shared" si="7"/>
        <v>4</v>
      </c>
      <c r="C32" s="74">
        <v>45426</v>
      </c>
      <c r="D32" s="21" t="s">
        <v>39</v>
      </c>
      <c r="E32" s="21" t="s">
        <v>317</v>
      </c>
      <c r="F32" s="19">
        <v>15</v>
      </c>
      <c r="G32" s="19">
        <v>25</v>
      </c>
      <c r="H32" s="19">
        <v>10</v>
      </c>
      <c r="I32" s="96">
        <v>80</v>
      </c>
      <c r="J32" s="39">
        <f>I32*H32</f>
        <v>800</v>
      </c>
      <c r="K32" s="8"/>
      <c r="L32" s="5" t="s">
        <v>17</v>
      </c>
      <c r="V32" s="5">
        <f t="shared" si="5"/>
        <v>1</v>
      </c>
      <c r="W32" s="5">
        <f t="shared" si="6"/>
        <v>0</v>
      </c>
    </row>
    <row r="33" spans="1:23" s="5" customFormat="1">
      <c r="A33" s="7"/>
      <c r="B33" s="22">
        <f t="shared" si="7"/>
        <v>5</v>
      </c>
      <c r="C33" s="74">
        <v>45433</v>
      </c>
      <c r="D33" s="21" t="s">
        <v>39</v>
      </c>
      <c r="E33" s="21" t="s">
        <v>322</v>
      </c>
      <c r="F33" s="19">
        <v>10</v>
      </c>
      <c r="G33" s="19">
        <v>19</v>
      </c>
      <c r="H33" s="19">
        <v>9</v>
      </c>
      <c r="I33" s="96">
        <v>80</v>
      </c>
      <c r="J33" s="39">
        <f>I33*H33</f>
        <v>720</v>
      </c>
      <c r="K33" s="8"/>
      <c r="V33" s="5">
        <f t="shared" si="5"/>
        <v>1</v>
      </c>
      <c r="W33" s="5">
        <f t="shared" si="6"/>
        <v>0</v>
      </c>
    </row>
    <row r="34" spans="1:23" s="5" customFormat="1">
      <c r="A34" s="7"/>
      <c r="B34" s="22">
        <f t="shared" si="7"/>
        <v>6</v>
      </c>
      <c r="C34" s="74">
        <v>45440</v>
      </c>
      <c r="D34" s="21" t="s">
        <v>39</v>
      </c>
      <c r="E34" s="21" t="s">
        <v>328</v>
      </c>
      <c r="F34" s="19">
        <v>20</v>
      </c>
      <c r="G34" s="19">
        <v>0</v>
      </c>
      <c r="H34" s="19">
        <v>-20</v>
      </c>
      <c r="I34" s="20">
        <v>80</v>
      </c>
      <c r="J34" s="39">
        <f>I34*H34</f>
        <v>-1600</v>
      </c>
      <c r="K34" s="8"/>
      <c r="V34" s="5">
        <f t="shared" si="5"/>
        <v>0</v>
      </c>
      <c r="W34" s="5">
        <f t="shared" si="6"/>
        <v>1</v>
      </c>
    </row>
    <row r="35" spans="1:23" s="5" customFormat="1">
      <c r="A35" s="7"/>
      <c r="B35" s="22">
        <f t="shared" si="7"/>
        <v>7</v>
      </c>
      <c r="C35" s="74">
        <v>45440</v>
      </c>
      <c r="D35" s="21" t="s">
        <v>39</v>
      </c>
      <c r="E35" s="21" t="s">
        <v>329</v>
      </c>
      <c r="F35" s="19">
        <v>10</v>
      </c>
      <c r="G35" s="19">
        <v>20</v>
      </c>
      <c r="H35" s="19">
        <v>10</v>
      </c>
      <c r="I35" s="20">
        <v>80</v>
      </c>
      <c r="J35" s="39">
        <f t="shared" ref="J35:J37" si="8">I35*H35</f>
        <v>800</v>
      </c>
      <c r="K35" s="8"/>
      <c r="V35" s="5">
        <f t="shared" si="5"/>
        <v>1</v>
      </c>
      <c r="W35" s="5">
        <f t="shared" si="6"/>
        <v>0</v>
      </c>
    </row>
    <row r="36" spans="1:23" s="5" customFormat="1">
      <c r="A36" s="7"/>
      <c r="B36" s="22">
        <f t="shared" si="7"/>
        <v>8</v>
      </c>
      <c r="C36" s="74"/>
      <c r="D36" s="21"/>
      <c r="E36" s="21"/>
      <c r="F36" s="19"/>
      <c r="G36" s="19"/>
      <c r="H36" s="19"/>
      <c r="I36" s="20"/>
      <c r="J36" s="39">
        <f t="shared" si="8"/>
        <v>0</v>
      </c>
      <c r="K36" s="8"/>
      <c r="V36" s="5">
        <f t="shared" si="5"/>
        <v>0</v>
      </c>
      <c r="W36" s="5">
        <f t="shared" si="6"/>
        <v>0</v>
      </c>
    </row>
    <row r="37" spans="1:23" s="5" customFormat="1">
      <c r="A37" s="7"/>
      <c r="B37" s="22">
        <f t="shared" si="7"/>
        <v>9</v>
      </c>
      <c r="C37" s="74"/>
      <c r="D37" s="21"/>
      <c r="E37" s="21"/>
      <c r="F37" s="19"/>
      <c r="G37" s="19"/>
      <c r="H37" s="19"/>
      <c r="I37" s="20"/>
      <c r="J37" s="39">
        <f t="shared" si="8"/>
        <v>0</v>
      </c>
      <c r="K37" s="8"/>
      <c r="V37" s="5">
        <f t="shared" si="5"/>
        <v>0</v>
      </c>
      <c r="W37" s="5">
        <f t="shared" si="6"/>
        <v>0</v>
      </c>
    </row>
    <row r="38" spans="1:23" s="5" customFormat="1" ht="24" thickBot="1">
      <c r="A38" s="7"/>
      <c r="B38" s="216" t="s">
        <v>19</v>
      </c>
      <c r="C38" s="217"/>
      <c r="D38" s="217"/>
      <c r="E38" s="217"/>
      <c r="F38" s="217"/>
      <c r="G38" s="217"/>
      <c r="H38" s="218"/>
      <c r="I38" s="27" t="s">
        <v>20</v>
      </c>
      <c r="J38" s="28">
        <f>SUM(J29:J37)</f>
        <v>-1040</v>
      </c>
      <c r="K38" s="8"/>
      <c r="V38" s="5">
        <f>SUM(V29:V37)</f>
        <v>4</v>
      </c>
      <c r="W38" s="5">
        <f>SUM(W29:W37)</f>
        <v>3</v>
      </c>
    </row>
    <row r="39" spans="1:23" s="5" customFormat="1" ht="30" customHeight="1" thickBot="1">
      <c r="A39" s="29"/>
      <c r="B39" s="30"/>
      <c r="C39" s="30"/>
      <c r="D39" s="30"/>
      <c r="E39" s="30"/>
      <c r="F39" s="30"/>
      <c r="G39" s="30"/>
      <c r="H39" s="31"/>
      <c r="I39" s="30"/>
      <c r="J39" s="31"/>
      <c r="K39" s="32"/>
    </row>
    <row r="40" spans="1:23" s="5" customFormat="1" ht="15.75" thickBot="1">
      <c r="A40" s="15"/>
      <c r="B40" s="15"/>
      <c r="C40" s="15"/>
      <c r="D40" s="15"/>
      <c r="E40" s="15"/>
      <c r="F40" s="15"/>
      <c r="G40" s="15"/>
      <c r="H40" s="33"/>
      <c r="I40" s="15"/>
      <c r="J40" s="33"/>
      <c r="K40" s="15"/>
    </row>
    <row r="41" spans="1:23" s="5" customFormat="1" ht="30" customHeight="1" thickBot="1">
      <c r="A41" s="1"/>
      <c r="B41" s="2"/>
      <c r="C41" s="2"/>
      <c r="D41" s="2"/>
      <c r="E41" s="2"/>
      <c r="F41" s="2"/>
      <c r="G41" s="2"/>
      <c r="H41" s="3"/>
      <c r="I41" s="2"/>
      <c r="J41" s="3"/>
      <c r="K41" s="4"/>
    </row>
    <row r="42" spans="1:23" s="5" customFormat="1" ht="27" thickBot="1">
      <c r="A42" s="7" t="s">
        <v>1</v>
      </c>
      <c r="B42" s="155" t="s">
        <v>2</v>
      </c>
      <c r="C42" s="156"/>
      <c r="D42" s="156"/>
      <c r="E42" s="156"/>
      <c r="F42" s="156"/>
      <c r="G42" s="156"/>
      <c r="H42" s="156"/>
      <c r="I42" s="156"/>
      <c r="J42" s="157"/>
      <c r="K42" s="8"/>
    </row>
    <row r="43" spans="1:23" s="5" customFormat="1" ht="16.5" thickBot="1">
      <c r="A43" s="7"/>
      <c r="B43" s="168">
        <v>45413</v>
      </c>
      <c r="C43" s="169"/>
      <c r="D43" s="169"/>
      <c r="E43" s="169"/>
      <c r="F43" s="169"/>
      <c r="G43" s="169"/>
      <c r="H43" s="169"/>
      <c r="I43" s="169"/>
      <c r="J43" s="170"/>
      <c r="K43" s="8"/>
    </row>
    <row r="44" spans="1:23" s="5" customFormat="1" ht="16.5" thickBot="1">
      <c r="A44" s="7"/>
      <c r="B44" s="171" t="s">
        <v>52</v>
      </c>
      <c r="C44" s="172"/>
      <c r="D44" s="172"/>
      <c r="E44" s="172"/>
      <c r="F44" s="172"/>
      <c r="G44" s="172"/>
      <c r="H44" s="172"/>
      <c r="I44" s="172"/>
      <c r="J44" s="173"/>
      <c r="K44" s="8"/>
    </row>
    <row r="45" spans="1:23" s="5" customFormat="1" ht="15.75" thickBot="1">
      <c r="A45" s="35"/>
      <c r="B45" s="41" t="s">
        <v>9</v>
      </c>
      <c r="C45" s="42" t="s">
        <v>10</v>
      </c>
      <c r="D45" s="43" t="s">
        <v>11</v>
      </c>
      <c r="E45" s="43" t="s">
        <v>12</v>
      </c>
      <c r="F45" s="44" t="s">
        <v>155</v>
      </c>
      <c r="G45" s="44" t="s">
        <v>156</v>
      </c>
      <c r="H45" s="45" t="s">
        <v>157</v>
      </c>
      <c r="I45" s="44" t="s">
        <v>21</v>
      </c>
      <c r="J45" s="46" t="s">
        <v>16</v>
      </c>
      <c r="K45" s="37"/>
      <c r="L45" s="34"/>
      <c r="V45" s="15" t="s">
        <v>5</v>
      </c>
      <c r="W45" s="15" t="s">
        <v>6</v>
      </c>
    </row>
    <row r="46" spans="1:23" s="5" customFormat="1">
      <c r="A46" s="7"/>
      <c r="B46" s="47">
        <v>1</v>
      </c>
      <c r="C46" s="74">
        <v>45418</v>
      </c>
      <c r="D46" s="17" t="s">
        <v>39</v>
      </c>
      <c r="E46" s="17" t="s">
        <v>312</v>
      </c>
      <c r="F46" s="18">
        <v>10</v>
      </c>
      <c r="G46" s="18">
        <v>0</v>
      </c>
      <c r="H46" s="18">
        <v>-10</v>
      </c>
      <c r="I46" s="49">
        <v>75</v>
      </c>
      <c r="J46" s="38">
        <f>H46*I46</f>
        <v>-750</v>
      </c>
      <c r="K46" s="8"/>
      <c r="V46" s="5">
        <f>IF($J46&gt;0,1,0)</f>
        <v>0</v>
      </c>
      <c r="W46" s="5">
        <f>IF($J46&lt;0,1,0)</f>
        <v>1</v>
      </c>
    </row>
    <row r="47" spans="1:23" s="5" customFormat="1">
      <c r="A47" s="7"/>
      <c r="B47" s="22">
        <f>B46+1</f>
        <v>2</v>
      </c>
      <c r="C47" s="74">
        <v>45425</v>
      </c>
      <c r="D47" s="21" t="s">
        <v>39</v>
      </c>
      <c r="E47" s="21" t="s">
        <v>316</v>
      </c>
      <c r="F47" s="19">
        <v>10</v>
      </c>
      <c r="G47" s="19">
        <v>267</v>
      </c>
      <c r="H47" s="19">
        <v>257</v>
      </c>
      <c r="I47" s="20">
        <v>75</v>
      </c>
      <c r="J47" s="39">
        <f>H47*I47</f>
        <v>19275</v>
      </c>
      <c r="K47" s="8"/>
      <c r="V47" s="5">
        <f t="shared" ref="V47:V54" si="9">IF($J47&gt;0,1,0)</f>
        <v>1</v>
      </c>
      <c r="W47" s="5">
        <f t="shared" ref="W47:W54" si="10">IF($J47&lt;0,1,0)</f>
        <v>0</v>
      </c>
    </row>
    <row r="48" spans="1:23" s="5" customFormat="1">
      <c r="A48" s="7"/>
      <c r="B48" s="22">
        <f t="shared" ref="B48:B54" si="11">B47+1</f>
        <v>3</v>
      </c>
      <c r="C48" s="74">
        <v>45429</v>
      </c>
      <c r="D48" s="21" t="s">
        <v>39</v>
      </c>
      <c r="E48" s="21" t="s">
        <v>319</v>
      </c>
      <c r="F48" s="19">
        <v>15</v>
      </c>
      <c r="G48" s="19">
        <v>47.8</v>
      </c>
      <c r="H48" s="19">
        <v>32.799999999999997</v>
      </c>
      <c r="I48" s="20">
        <v>75</v>
      </c>
      <c r="J48" s="39">
        <f>H48*I48</f>
        <v>2460</v>
      </c>
      <c r="K48" s="8"/>
      <c r="V48" s="5">
        <f t="shared" si="9"/>
        <v>1</v>
      </c>
      <c r="W48" s="5">
        <f t="shared" si="10"/>
        <v>0</v>
      </c>
    </row>
    <row r="49" spans="1:23" s="5" customFormat="1">
      <c r="A49" s="7"/>
      <c r="B49" s="22">
        <f t="shared" si="11"/>
        <v>4</v>
      </c>
      <c r="C49" s="74">
        <v>45439</v>
      </c>
      <c r="D49" s="21" t="s">
        <v>39</v>
      </c>
      <c r="E49" s="21" t="s">
        <v>326</v>
      </c>
      <c r="F49" s="20">
        <v>10</v>
      </c>
      <c r="G49" s="20">
        <v>87</v>
      </c>
      <c r="H49" s="21">
        <v>77</v>
      </c>
      <c r="I49" s="20">
        <v>75</v>
      </c>
      <c r="J49" s="39">
        <f>I49*H49</f>
        <v>5775</v>
      </c>
      <c r="K49" s="8"/>
      <c r="V49" s="5">
        <f t="shared" si="9"/>
        <v>1</v>
      </c>
      <c r="W49" s="5">
        <f t="shared" si="10"/>
        <v>0</v>
      </c>
    </row>
    <row r="50" spans="1:23" s="5" customFormat="1">
      <c r="A50" s="7"/>
      <c r="B50" s="22">
        <f t="shared" si="11"/>
        <v>5</v>
      </c>
      <c r="C50" s="74">
        <v>45411</v>
      </c>
      <c r="D50" s="21" t="s">
        <v>39</v>
      </c>
      <c r="E50" s="21" t="s">
        <v>303</v>
      </c>
      <c r="F50" s="20">
        <v>10</v>
      </c>
      <c r="G50" s="20">
        <v>25</v>
      </c>
      <c r="H50" s="21">
        <v>15</v>
      </c>
      <c r="I50" s="20">
        <v>75</v>
      </c>
      <c r="J50" s="39">
        <f t="shared" ref="J50:J54" si="12">I50*H50</f>
        <v>1125</v>
      </c>
      <c r="K50" s="8"/>
      <c r="V50" s="5">
        <f t="shared" si="9"/>
        <v>1</v>
      </c>
      <c r="W50" s="5">
        <f t="shared" si="10"/>
        <v>0</v>
      </c>
    </row>
    <row r="51" spans="1:23" s="5" customFormat="1">
      <c r="A51" s="7"/>
      <c r="B51" s="22">
        <f t="shared" si="11"/>
        <v>6</v>
      </c>
      <c r="C51" s="74"/>
      <c r="D51" s="21"/>
      <c r="E51" s="21"/>
      <c r="F51" s="20"/>
      <c r="G51" s="20"/>
      <c r="H51" s="21"/>
      <c r="I51" s="20"/>
      <c r="J51" s="39">
        <f t="shared" si="12"/>
        <v>0</v>
      </c>
      <c r="K51" s="8"/>
      <c r="V51" s="5">
        <f t="shared" si="9"/>
        <v>0</v>
      </c>
      <c r="W51" s="5">
        <f t="shared" si="10"/>
        <v>0</v>
      </c>
    </row>
    <row r="52" spans="1:23" s="5" customFormat="1">
      <c r="A52" s="7"/>
      <c r="B52" s="22">
        <f t="shared" si="11"/>
        <v>7</v>
      </c>
      <c r="C52" s="74"/>
      <c r="D52" s="21"/>
      <c r="E52" s="21"/>
      <c r="F52" s="20"/>
      <c r="G52" s="20"/>
      <c r="H52" s="21"/>
      <c r="I52" s="20"/>
      <c r="J52" s="39">
        <f t="shared" si="12"/>
        <v>0</v>
      </c>
      <c r="K52" s="8"/>
      <c r="V52" s="5">
        <f t="shared" si="9"/>
        <v>0</v>
      </c>
      <c r="W52" s="5">
        <f t="shared" si="10"/>
        <v>0</v>
      </c>
    </row>
    <row r="53" spans="1:23" s="5" customFormat="1">
      <c r="A53" s="7"/>
      <c r="B53" s="22">
        <f t="shared" si="11"/>
        <v>8</v>
      </c>
      <c r="C53" s="74"/>
      <c r="D53" s="21"/>
      <c r="E53" s="21"/>
      <c r="F53" s="20"/>
      <c r="G53" s="20"/>
      <c r="H53" s="21"/>
      <c r="I53" s="20"/>
      <c r="J53" s="39">
        <f t="shared" si="12"/>
        <v>0</v>
      </c>
      <c r="K53" s="8"/>
      <c r="V53" s="5">
        <f t="shared" si="9"/>
        <v>0</v>
      </c>
      <c r="W53" s="5">
        <f t="shared" si="10"/>
        <v>0</v>
      </c>
    </row>
    <row r="54" spans="1:23" s="5" customFormat="1" ht="15.75" thickBot="1">
      <c r="A54" s="7"/>
      <c r="B54" s="22">
        <f t="shared" si="11"/>
        <v>9</v>
      </c>
      <c r="C54" s="74"/>
      <c r="D54" s="21"/>
      <c r="E54" s="21"/>
      <c r="F54" s="20"/>
      <c r="G54" s="20"/>
      <c r="H54" s="21"/>
      <c r="I54" s="20"/>
      <c r="J54" s="39">
        <f t="shared" si="12"/>
        <v>0</v>
      </c>
      <c r="K54" s="8"/>
      <c r="V54" s="5">
        <f t="shared" si="9"/>
        <v>0</v>
      </c>
      <c r="W54" s="5">
        <f t="shared" si="10"/>
        <v>0</v>
      </c>
    </row>
    <row r="55" spans="1:23" s="5" customFormat="1" ht="24" thickBot="1">
      <c r="A55" s="7"/>
      <c r="B55" s="127" t="s">
        <v>19</v>
      </c>
      <c r="C55" s="163"/>
      <c r="D55" s="163"/>
      <c r="E55" s="163"/>
      <c r="F55" s="163"/>
      <c r="G55" s="163"/>
      <c r="H55" s="164"/>
      <c r="I55" s="27" t="s">
        <v>20</v>
      </c>
      <c r="J55" s="28">
        <f>SUM(J46:J54)</f>
        <v>27885</v>
      </c>
      <c r="K55" s="8"/>
      <c r="V55" s="5">
        <f>SUM(V46:V54)</f>
        <v>4</v>
      </c>
      <c r="W55" s="5">
        <f>SUM(W46:W54)</f>
        <v>1</v>
      </c>
    </row>
    <row r="56" spans="1:23" s="5" customFormat="1" ht="30" customHeight="1" thickBot="1">
      <c r="A56" s="29"/>
      <c r="B56" s="30"/>
      <c r="C56" s="30"/>
      <c r="D56" s="30"/>
      <c r="E56" s="30"/>
      <c r="F56" s="30"/>
      <c r="G56" s="30"/>
      <c r="H56" s="31"/>
      <c r="I56" s="30"/>
      <c r="J56" s="31"/>
      <c r="K56" s="32"/>
    </row>
    <row r="57" spans="1:23" s="5" customFormat="1" ht="15.75" thickBot="1">
      <c r="A57" s="15"/>
      <c r="B57" s="15"/>
      <c r="C57" s="15"/>
      <c r="D57" s="15"/>
      <c r="E57" s="15"/>
      <c r="F57" s="15"/>
      <c r="G57" s="15"/>
      <c r="H57" s="33"/>
      <c r="I57" s="15"/>
      <c r="J57" s="33"/>
      <c r="K57" s="15"/>
    </row>
    <row r="58" spans="1:23" s="5" customFormat="1" ht="30" customHeight="1" thickBot="1">
      <c r="A58" s="1"/>
      <c r="B58" s="2"/>
      <c r="C58" s="2"/>
      <c r="D58" s="2"/>
      <c r="E58" s="2"/>
      <c r="F58" s="2"/>
      <c r="G58" s="2"/>
      <c r="H58" s="3"/>
      <c r="I58" s="2"/>
      <c r="J58" s="3"/>
      <c r="K58" s="4"/>
    </row>
    <row r="59" spans="1:23" s="5" customFormat="1" ht="27" thickBot="1">
      <c r="A59" s="7" t="s">
        <v>1</v>
      </c>
      <c r="B59" s="155" t="s">
        <v>2</v>
      </c>
      <c r="C59" s="156"/>
      <c r="D59" s="156"/>
      <c r="E59" s="156"/>
      <c r="F59" s="156"/>
      <c r="G59" s="156"/>
      <c r="H59" s="156"/>
      <c r="I59" s="156"/>
      <c r="J59" s="157"/>
      <c r="K59" s="8"/>
    </row>
    <row r="60" spans="1:23" s="5" customFormat="1" ht="16.5" thickBot="1">
      <c r="A60" s="7"/>
      <c r="B60" s="168">
        <v>45413</v>
      </c>
      <c r="C60" s="169"/>
      <c r="D60" s="169"/>
      <c r="E60" s="169"/>
      <c r="F60" s="169"/>
      <c r="G60" s="169"/>
      <c r="H60" s="169"/>
      <c r="I60" s="169"/>
      <c r="J60" s="170"/>
      <c r="K60" s="8"/>
    </row>
    <row r="61" spans="1:23" s="5" customFormat="1" ht="15.75">
      <c r="A61" s="7"/>
      <c r="B61" s="219" t="s">
        <v>308</v>
      </c>
      <c r="C61" s="220"/>
      <c r="D61" s="220"/>
      <c r="E61" s="220"/>
      <c r="F61" s="220"/>
      <c r="G61" s="220"/>
      <c r="H61" s="220"/>
      <c r="I61" s="220"/>
      <c r="J61" s="221"/>
      <c r="K61" s="8"/>
    </row>
    <row r="62" spans="1:23" s="5" customFormat="1">
      <c r="A62" s="35"/>
      <c r="B62" s="92" t="s">
        <v>9</v>
      </c>
      <c r="C62" s="93" t="s">
        <v>10</v>
      </c>
      <c r="D62" s="94" t="s">
        <v>11</v>
      </c>
      <c r="E62" s="94" t="s">
        <v>12</v>
      </c>
      <c r="F62" s="92" t="s">
        <v>155</v>
      </c>
      <c r="G62" s="92" t="s">
        <v>156</v>
      </c>
      <c r="H62" s="95" t="s">
        <v>157</v>
      </c>
      <c r="I62" s="92" t="s">
        <v>21</v>
      </c>
      <c r="J62" s="95" t="s">
        <v>16</v>
      </c>
      <c r="K62" s="37"/>
      <c r="L62" s="34"/>
      <c r="V62" s="15" t="s">
        <v>5</v>
      </c>
      <c r="W62" s="15" t="s">
        <v>6</v>
      </c>
    </row>
    <row r="63" spans="1:23" s="5" customFormat="1">
      <c r="A63" s="7"/>
      <c r="B63" s="19">
        <v>1</v>
      </c>
      <c r="C63" s="74">
        <v>45415</v>
      </c>
      <c r="D63" s="21" t="s">
        <v>39</v>
      </c>
      <c r="E63" s="76" t="s">
        <v>310</v>
      </c>
      <c r="F63" s="19">
        <v>50</v>
      </c>
      <c r="G63" s="19">
        <v>427</v>
      </c>
      <c r="H63" s="19">
        <v>377</v>
      </c>
      <c r="I63" s="20">
        <v>40</v>
      </c>
      <c r="J63" s="21">
        <f>H63*I63</f>
        <v>15080</v>
      </c>
      <c r="K63" s="8"/>
      <c r="V63" s="5">
        <f>IF($J63&gt;0,1,0)</f>
        <v>1</v>
      </c>
      <c r="W63" s="5">
        <f>IF($J63&lt;0,1,0)</f>
        <v>0</v>
      </c>
    </row>
    <row r="64" spans="1:23" s="5" customFormat="1">
      <c r="A64" s="7"/>
      <c r="B64" s="19">
        <f>B63+1</f>
        <v>2</v>
      </c>
      <c r="C64" s="74">
        <v>45418</v>
      </c>
      <c r="D64" s="21" t="s">
        <v>39</v>
      </c>
      <c r="E64" s="21" t="s">
        <v>311</v>
      </c>
      <c r="F64" s="19">
        <v>50</v>
      </c>
      <c r="G64" s="19">
        <v>85</v>
      </c>
      <c r="H64" s="19">
        <v>35</v>
      </c>
      <c r="I64" s="20">
        <v>60</v>
      </c>
      <c r="J64" s="21">
        <f>H64*I64</f>
        <v>2100</v>
      </c>
      <c r="K64" s="8"/>
      <c r="V64" s="5">
        <f t="shared" ref="V64:V75" si="13">IF($J64&gt;0,1,0)</f>
        <v>1</v>
      </c>
      <c r="W64" s="5">
        <f t="shared" ref="W64:W75" si="14">IF($J64&lt;0,1,0)</f>
        <v>0</v>
      </c>
    </row>
    <row r="65" spans="1:23" s="5" customFormat="1">
      <c r="A65" s="7"/>
      <c r="B65" s="19">
        <f>B64+1</f>
        <v>3</v>
      </c>
      <c r="C65" s="74">
        <v>45422</v>
      </c>
      <c r="D65" s="21" t="s">
        <v>39</v>
      </c>
      <c r="E65" s="21" t="s">
        <v>279</v>
      </c>
      <c r="F65" s="19">
        <v>50</v>
      </c>
      <c r="G65" s="19">
        <v>60</v>
      </c>
      <c r="H65" s="19">
        <v>10</v>
      </c>
      <c r="I65" s="20">
        <v>40</v>
      </c>
      <c r="J65" s="21">
        <f>H65*I65</f>
        <v>400</v>
      </c>
      <c r="K65" s="8"/>
      <c r="V65" s="5">
        <f t="shared" si="13"/>
        <v>1</v>
      </c>
      <c r="W65" s="5">
        <f t="shared" si="14"/>
        <v>0</v>
      </c>
    </row>
    <row r="66" spans="1:23" s="5" customFormat="1">
      <c r="A66" s="7"/>
      <c r="B66" s="19">
        <f t="shared" ref="B66:B71" si="15">B65+1</f>
        <v>4</v>
      </c>
      <c r="C66" s="74">
        <v>45425</v>
      </c>
      <c r="D66" s="21" t="s">
        <v>39</v>
      </c>
      <c r="E66" s="21" t="s">
        <v>300</v>
      </c>
      <c r="F66" s="20">
        <v>40</v>
      </c>
      <c r="G66" s="20">
        <v>500</v>
      </c>
      <c r="H66" s="21">
        <v>460</v>
      </c>
      <c r="I66" s="20">
        <v>60</v>
      </c>
      <c r="J66" s="21">
        <f>I66*H66</f>
        <v>27600</v>
      </c>
      <c r="K66" s="8"/>
      <c r="V66" s="5">
        <f t="shared" si="13"/>
        <v>1</v>
      </c>
      <c r="W66" s="5">
        <f t="shared" si="14"/>
        <v>0</v>
      </c>
    </row>
    <row r="67" spans="1:23" s="5" customFormat="1">
      <c r="A67" s="7"/>
      <c r="B67" s="19">
        <f t="shared" si="15"/>
        <v>5</v>
      </c>
      <c r="C67" s="74">
        <v>45429</v>
      </c>
      <c r="D67" s="21" t="s">
        <v>39</v>
      </c>
      <c r="E67" s="21" t="s">
        <v>320</v>
      </c>
      <c r="F67" s="20">
        <v>60</v>
      </c>
      <c r="G67" s="20">
        <v>0</v>
      </c>
      <c r="H67" s="21">
        <v>-60</v>
      </c>
      <c r="I67" s="20">
        <v>40</v>
      </c>
      <c r="J67" s="21">
        <f t="shared" ref="J67:J75" si="16">I67*H67</f>
        <v>-2400</v>
      </c>
      <c r="K67" s="8"/>
      <c r="M67" s="5" t="s">
        <v>17</v>
      </c>
      <c r="V67" s="5">
        <f t="shared" si="13"/>
        <v>0</v>
      </c>
      <c r="W67" s="5">
        <f t="shared" si="14"/>
        <v>1</v>
      </c>
    </row>
    <row r="68" spans="1:23" s="5" customFormat="1">
      <c r="A68" s="7"/>
      <c r="B68" s="19">
        <f t="shared" si="15"/>
        <v>6</v>
      </c>
      <c r="C68" s="74">
        <v>45429</v>
      </c>
      <c r="D68" s="21" t="s">
        <v>39</v>
      </c>
      <c r="E68" s="21" t="s">
        <v>321</v>
      </c>
      <c r="F68" s="20">
        <v>40</v>
      </c>
      <c r="G68" s="19">
        <v>0</v>
      </c>
      <c r="H68" s="19">
        <v>-40</v>
      </c>
      <c r="I68" s="20">
        <v>60</v>
      </c>
      <c r="J68" s="21">
        <f t="shared" si="16"/>
        <v>-2400</v>
      </c>
      <c r="K68" s="8"/>
      <c r="V68" s="5">
        <f t="shared" si="13"/>
        <v>0</v>
      </c>
      <c r="W68" s="5">
        <f t="shared" si="14"/>
        <v>1</v>
      </c>
    </row>
    <row r="69" spans="1:23" s="5" customFormat="1">
      <c r="A69" s="7"/>
      <c r="B69" s="19">
        <f t="shared" si="15"/>
        <v>7</v>
      </c>
      <c r="C69" s="74">
        <v>45436</v>
      </c>
      <c r="D69" s="21" t="s">
        <v>39</v>
      </c>
      <c r="E69" s="21" t="s">
        <v>325</v>
      </c>
      <c r="F69" s="20">
        <v>50</v>
      </c>
      <c r="G69" s="20">
        <v>83</v>
      </c>
      <c r="H69" s="21">
        <v>33</v>
      </c>
      <c r="I69" s="20">
        <v>40</v>
      </c>
      <c r="J69" s="21">
        <f t="shared" si="16"/>
        <v>1320</v>
      </c>
      <c r="K69" s="8"/>
      <c r="V69" s="5">
        <f t="shared" si="13"/>
        <v>1</v>
      </c>
      <c r="W69" s="5">
        <f t="shared" si="14"/>
        <v>0</v>
      </c>
    </row>
    <row r="70" spans="1:23" s="5" customFormat="1">
      <c r="A70" s="7"/>
      <c r="B70" s="19">
        <f t="shared" si="15"/>
        <v>8</v>
      </c>
      <c r="C70" s="74">
        <v>45439</v>
      </c>
      <c r="D70" s="21" t="s">
        <v>39</v>
      </c>
      <c r="E70" s="21" t="s">
        <v>327</v>
      </c>
      <c r="F70" s="20">
        <v>35</v>
      </c>
      <c r="G70" s="20">
        <v>50</v>
      </c>
      <c r="H70" s="21">
        <v>15</v>
      </c>
      <c r="I70" s="20">
        <v>60</v>
      </c>
      <c r="J70" s="21">
        <f t="shared" si="16"/>
        <v>900</v>
      </c>
      <c r="K70" s="8"/>
      <c r="V70" s="5">
        <f t="shared" si="13"/>
        <v>1</v>
      </c>
      <c r="W70" s="5">
        <f t="shared" si="14"/>
        <v>0</v>
      </c>
    </row>
    <row r="71" spans="1:23" s="5" customFormat="1">
      <c r="A71" s="7"/>
      <c r="B71" s="19">
        <f t="shared" si="15"/>
        <v>9</v>
      </c>
      <c r="C71" s="74">
        <v>45443</v>
      </c>
      <c r="D71" s="21" t="s">
        <v>39</v>
      </c>
      <c r="E71" s="21" t="s">
        <v>332</v>
      </c>
      <c r="F71" s="20">
        <v>40</v>
      </c>
      <c r="G71" s="19">
        <v>128</v>
      </c>
      <c r="H71" s="21">
        <v>88</v>
      </c>
      <c r="I71" s="20">
        <v>40</v>
      </c>
      <c r="J71" s="21">
        <f t="shared" si="16"/>
        <v>3520</v>
      </c>
      <c r="K71" s="8"/>
      <c r="V71" s="5">
        <f t="shared" si="13"/>
        <v>1</v>
      </c>
      <c r="W71" s="5">
        <f t="shared" si="14"/>
        <v>0</v>
      </c>
    </row>
    <row r="72" spans="1:23" s="5" customFormat="1">
      <c r="A72" s="7"/>
      <c r="B72" s="19">
        <v>10</v>
      </c>
      <c r="C72" s="74"/>
      <c r="D72" s="21"/>
      <c r="E72" s="21"/>
      <c r="F72" s="20"/>
      <c r="G72" s="19"/>
      <c r="H72" s="21"/>
      <c r="I72" s="20"/>
      <c r="J72" s="21">
        <f t="shared" si="16"/>
        <v>0</v>
      </c>
      <c r="K72" s="8"/>
      <c r="V72" s="5">
        <f t="shared" si="13"/>
        <v>0</v>
      </c>
      <c r="W72" s="5">
        <f t="shared" si="14"/>
        <v>0</v>
      </c>
    </row>
    <row r="73" spans="1:23" s="5" customFormat="1">
      <c r="A73" s="7"/>
      <c r="B73" s="19">
        <v>11</v>
      </c>
      <c r="C73" s="74"/>
      <c r="D73" s="21"/>
      <c r="E73" s="21"/>
      <c r="F73" s="20"/>
      <c r="G73" s="19"/>
      <c r="H73" s="21"/>
      <c r="I73" s="20"/>
      <c r="J73" s="21">
        <f t="shared" si="16"/>
        <v>0</v>
      </c>
      <c r="K73" s="8"/>
      <c r="V73" s="5">
        <f t="shared" si="13"/>
        <v>0</v>
      </c>
      <c r="W73" s="5">
        <f t="shared" si="14"/>
        <v>0</v>
      </c>
    </row>
    <row r="74" spans="1:23" s="5" customFormat="1">
      <c r="A74" s="7"/>
      <c r="B74" s="19">
        <v>12</v>
      </c>
      <c r="C74" s="74"/>
      <c r="D74" s="21"/>
      <c r="E74" s="21"/>
      <c r="F74" s="20"/>
      <c r="G74" s="19"/>
      <c r="H74" s="21"/>
      <c r="I74" s="20"/>
      <c r="J74" s="21">
        <f t="shared" si="16"/>
        <v>0</v>
      </c>
      <c r="K74" s="8"/>
      <c r="V74" s="5">
        <f t="shared" si="13"/>
        <v>0</v>
      </c>
      <c r="W74" s="5">
        <f t="shared" si="14"/>
        <v>0</v>
      </c>
    </row>
    <row r="75" spans="1:23" s="5" customFormat="1">
      <c r="A75" s="7"/>
      <c r="B75" s="19">
        <v>13</v>
      </c>
      <c r="C75" s="74"/>
      <c r="D75" s="21"/>
      <c r="E75" s="21"/>
      <c r="F75" s="20"/>
      <c r="G75" s="19"/>
      <c r="H75" s="21"/>
      <c r="I75" s="20"/>
      <c r="J75" s="21">
        <f t="shared" si="16"/>
        <v>0</v>
      </c>
      <c r="K75" s="8"/>
      <c r="V75" s="5">
        <f t="shared" si="13"/>
        <v>0</v>
      </c>
      <c r="W75" s="5">
        <f t="shared" si="14"/>
        <v>0</v>
      </c>
    </row>
    <row r="76" spans="1:23" s="5" customFormat="1" ht="24" thickBot="1">
      <c r="A76" s="7"/>
      <c r="B76" s="216" t="s">
        <v>19</v>
      </c>
      <c r="C76" s="217"/>
      <c r="D76" s="217"/>
      <c r="E76" s="217"/>
      <c r="F76" s="217"/>
      <c r="G76" s="217"/>
      <c r="H76" s="218"/>
      <c r="I76" s="27" t="s">
        <v>20</v>
      </c>
      <c r="J76" s="28">
        <f>SUM(J63:J75)</f>
        <v>46120</v>
      </c>
      <c r="K76" s="8"/>
      <c r="V76" s="5">
        <f>SUM(V63:V75)</f>
        <v>7</v>
      </c>
      <c r="W76" s="5">
        <f>SUM(W63:W75)</f>
        <v>2</v>
      </c>
    </row>
    <row r="77" spans="1:23" s="5" customFormat="1" ht="30" customHeight="1" thickBot="1">
      <c r="A77" s="29"/>
      <c r="B77" s="30"/>
      <c r="C77" s="30"/>
      <c r="D77" s="30"/>
      <c r="E77" s="30"/>
      <c r="F77" s="30"/>
      <c r="G77" s="30"/>
      <c r="H77" s="31"/>
      <c r="I77" s="30"/>
      <c r="J77" s="31"/>
      <c r="K77" s="32"/>
    </row>
  </sheetData>
  <mergeCells count="5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R8:R9"/>
    <mergeCell ref="Q12:Q13"/>
    <mergeCell ref="R12:R13"/>
    <mergeCell ref="R6:R7"/>
    <mergeCell ref="M8:M9"/>
    <mergeCell ref="N8:N9"/>
    <mergeCell ref="O8:O9"/>
    <mergeCell ref="P8:P9"/>
    <mergeCell ref="Q8:Q9"/>
    <mergeCell ref="M6:M7"/>
    <mergeCell ref="N6:N7"/>
    <mergeCell ref="O6:O7"/>
    <mergeCell ref="P6:P7"/>
    <mergeCell ref="Q6:Q7"/>
    <mergeCell ref="B27:J27"/>
    <mergeCell ref="M10:M11"/>
    <mergeCell ref="N10:N11"/>
    <mergeCell ref="O10:O11"/>
    <mergeCell ref="P10:P11"/>
    <mergeCell ref="B21:H21"/>
    <mergeCell ref="B25:J25"/>
    <mergeCell ref="B26:J26"/>
    <mergeCell ref="O12:O13"/>
    <mergeCell ref="P12:P13"/>
    <mergeCell ref="M14:O16"/>
    <mergeCell ref="P14:R16"/>
    <mergeCell ref="Q10:Q11"/>
    <mergeCell ref="R10:R11"/>
    <mergeCell ref="M12:M13"/>
    <mergeCell ref="N12:N13"/>
    <mergeCell ref="B60:J60"/>
    <mergeCell ref="B61:J61"/>
    <mergeCell ref="B76:H76"/>
    <mergeCell ref="B38:H38"/>
    <mergeCell ref="B42:J42"/>
    <mergeCell ref="B43:J43"/>
    <mergeCell ref="B44:J44"/>
    <mergeCell ref="B55:H55"/>
    <mergeCell ref="B59:J59"/>
  </mergeCells>
  <hyperlinks>
    <hyperlink ref="B38" r:id="rId1"/>
    <hyperlink ref="B55" r:id="rId2"/>
    <hyperlink ref="B76" r:id="rId3"/>
    <hyperlink ref="M1" location="'MASTER '!A1" display="Back"/>
    <hyperlink ref="M6:M7" location="'SEP 2023'!A30" display="FINNIFTY"/>
    <hyperlink ref="M10:M11" location="'SEP 2023'!A70" display="SENSEX"/>
    <hyperlink ref="M8:M9" location="'SEP 2023'!A50" display="MIDCPNIFTY"/>
    <hyperlink ref="M4:M5" location="'SEP 2023'!A1" display="INDEX OPTION"/>
    <hyperlink ref="B21" r:id="rId4"/>
  </hyperlinks>
  <pageMargins left="0.7" right="0.7" top="0.75" bottom="0.75" header="0.3" footer="0.3"/>
  <drawing r:id="rId5"/>
</worksheet>
</file>

<file path=xl/worksheets/sheet18.xml><?xml version="1.0" encoding="utf-8"?>
<worksheet xmlns="http://schemas.openxmlformats.org/spreadsheetml/2006/main" xmlns:r="http://schemas.openxmlformats.org/officeDocument/2006/relationships">
  <dimension ref="A1:W77"/>
  <sheetViews>
    <sheetView workbookViewId="0">
      <selection activeCell="M12" sqref="M12:R13"/>
    </sheetView>
  </sheetViews>
  <sheetFormatPr defaultRowHeight="15"/>
  <cols>
    <col min="1" max="1" width="6.28515625" customWidth="1"/>
    <col min="3" max="3" width="11.5703125" customWidth="1"/>
    <col min="5" max="5" width="22.140625" customWidth="1"/>
    <col min="6" max="6" width="11.140625" customWidth="1"/>
    <col min="7" max="7" width="10.5703125" customWidth="1"/>
    <col min="8" max="8" width="13.7109375" customWidth="1"/>
    <col min="10" max="10" width="10.85546875" customWidth="1"/>
    <col min="11" max="11" width="5.85546875" customWidth="1"/>
    <col min="12" max="12" width="7.42578125" customWidth="1"/>
    <col min="13" max="13" width="15" customWidth="1"/>
    <col min="18" max="18" width="10.5703125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45444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307</v>
      </c>
      <c r="C4" s="172"/>
      <c r="D4" s="172"/>
      <c r="E4" s="172"/>
      <c r="F4" s="172"/>
      <c r="G4" s="172"/>
      <c r="H4" s="172"/>
      <c r="I4" s="172"/>
      <c r="J4" s="173"/>
      <c r="K4" s="8"/>
      <c r="M4" s="174" t="s">
        <v>25</v>
      </c>
      <c r="N4" s="176">
        <f>COUNT(C6:C20)</f>
        <v>9</v>
      </c>
      <c r="O4" s="178">
        <f>V21</f>
        <v>9</v>
      </c>
      <c r="P4" s="178">
        <f>W21</f>
        <v>0</v>
      </c>
      <c r="Q4" s="180">
        <f>N4-O4-P4</f>
        <v>0</v>
      </c>
      <c r="R4" s="182">
        <f>O4/N4</f>
        <v>1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21</v>
      </c>
      <c r="J5" s="14" t="s">
        <v>16</v>
      </c>
      <c r="K5" s="8"/>
      <c r="M5" s="175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6">
        <v>1</v>
      </c>
      <c r="C6" s="73">
        <v>45448</v>
      </c>
      <c r="D6" s="17" t="s">
        <v>39</v>
      </c>
      <c r="E6" s="17" t="s">
        <v>337</v>
      </c>
      <c r="F6" s="18">
        <v>60</v>
      </c>
      <c r="G6" s="18">
        <v>994</v>
      </c>
      <c r="H6" s="18">
        <v>934</v>
      </c>
      <c r="I6" s="49">
        <v>60</v>
      </c>
      <c r="J6" s="38">
        <f>H6*I6</f>
        <v>56040</v>
      </c>
      <c r="K6" s="8"/>
      <c r="M6" s="189" t="s">
        <v>26</v>
      </c>
      <c r="N6" s="190">
        <f>COUNT(C29:C37)</f>
        <v>4</v>
      </c>
      <c r="O6" s="191">
        <f>V38</f>
        <v>4</v>
      </c>
      <c r="P6" s="191">
        <f>W38</f>
        <v>0</v>
      </c>
      <c r="Q6" s="192">
        <f>N6-O6-P6</f>
        <v>0</v>
      </c>
      <c r="R6" s="188">
        <f>O6/N6</f>
        <v>1</v>
      </c>
      <c r="V6" s="5">
        <f>IF($J6&gt;0,1,0)</f>
        <v>1</v>
      </c>
      <c r="W6" s="5">
        <f>IF($J6&lt;0,1,0)</f>
        <v>0</v>
      </c>
    </row>
    <row r="7" spans="1:23" s="5" customFormat="1">
      <c r="A7" s="7"/>
      <c r="B7" s="22">
        <f>B6+1</f>
        <v>2</v>
      </c>
      <c r="C7" s="74">
        <v>45449</v>
      </c>
      <c r="D7" s="21" t="s">
        <v>39</v>
      </c>
      <c r="E7" s="21" t="s">
        <v>324</v>
      </c>
      <c r="F7" s="19">
        <v>20</v>
      </c>
      <c r="G7" s="19">
        <v>40</v>
      </c>
      <c r="H7" s="19">
        <v>20</v>
      </c>
      <c r="I7" s="20">
        <v>100</v>
      </c>
      <c r="J7" s="39">
        <f>H7*I7</f>
        <v>2000</v>
      </c>
      <c r="K7" s="8"/>
      <c r="M7" s="175"/>
      <c r="N7" s="177"/>
      <c r="O7" s="179"/>
      <c r="P7" s="179"/>
      <c r="Q7" s="181"/>
      <c r="R7" s="183"/>
      <c r="V7" s="5">
        <f t="shared" ref="V7:V20" si="0">IF($J7&gt;0,1,0)</f>
        <v>1</v>
      </c>
      <c r="W7" s="5">
        <f t="shared" ref="W7:W20" si="1">IF($J7&lt;0,1,0)</f>
        <v>0</v>
      </c>
    </row>
    <row r="8" spans="1:23" s="5" customFormat="1">
      <c r="A8" s="7"/>
      <c r="B8" s="22">
        <f t="shared" ref="B8:B20" si="2">B7+1</f>
        <v>3</v>
      </c>
      <c r="C8" s="74">
        <v>45455</v>
      </c>
      <c r="D8" s="21" t="s">
        <v>39</v>
      </c>
      <c r="E8" s="21" t="s">
        <v>343</v>
      </c>
      <c r="F8" s="19">
        <v>50</v>
      </c>
      <c r="G8" s="19">
        <v>65</v>
      </c>
      <c r="H8" s="19">
        <v>15</v>
      </c>
      <c r="I8" s="20">
        <v>60</v>
      </c>
      <c r="J8" s="39">
        <f>H8*I8</f>
        <v>900</v>
      </c>
      <c r="K8" s="8"/>
      <c r="M8" s="189" t="s">
        <v>28</v>
      </c>
      <c r="N8" s="190">
        <f>COUNT(C46:C54)</f>
        <v>4</v>
      </c>
      <c r="O8" s="191">
        <f>V55</f>
        <v>4</v>
      </c>
      <c r="P8" s="191">
        <f>W55</f>
        <v>0</v>
      </c>
      <c r="Q8" s="192">
        <f>N8-O8-P8</f>
        <v>0</v>
      </c>
      <c r="R8" s="188">
        <f>O8/N8</f>
        <v>1</v>
      </c>
      <c r="V8" s="5">
        <f>IF($J8&gt;0,1,0)</f>
        <v>1</v>
      </c>
      <c r="W8" s="5">
        <f>IF($J8&lt;0,1,0)</f>
        <v>0</v>
      </c>
    </row>
    <row r="9" spans="1:23" s="5" customFormat="1">
      <c r="A9" s="7"/>
      <c r="B9" s="22">
        <f t="shared" si="2"/>
        <v>4</v>
      </c>
      <c r="C9" s="74">
        <v>45455</v>
      </c>
      <c r="D9" s="21" t="s">
        <v>39</v>
      </c>
      <c r="E9" s="21" t="s">
        <v>306</v>
      </c>
      <c r="F9" s="19">
        <v>60</v>
      </c>
      <c r="G9" s="19">
        <v>116</v>
      </c>
      <c r="H9" s="19">
        <v>56</v>
      </c>
      <c r="I9" s="20">
        <v>60</v>
      </c>
      <c r="J9" s="39">
        <f t="shared" ref="J9:J20" si="3">H9*I9</f>
        <v>3360</v>
      </c>
      <c r="K9" s="8"/>
      <c r="M9" s="175"/>
      <c r="N9" s="177"/>
      <c r="O9" s="179"/>
      <c r="P9" s="179"/>
      <c r="Q9" s="181"/>
      <c r="R9" s="183"/>
      <c r="V9" s="5">
        <f>IF($J9&gt;0,1,0)</f>
        <v>1</v>
      </c>
      <c r="W9" s="5">
        <f>IF($J9&lt;0,1,0)</f>
        <v>0</v>
      </c>
    </row>
    <row r="10" spans="1:23" s="5" customFormat="1">
      <c r="A10" s="7"/>
      <c r="B10" s="22">
        <f t="shared" si="2"/>
        <v>5</v>
      </c>
      <c r="C10" s="74">
        <v>45456</v>
      </c>
      <c r="D10" s="21" t="s">
        <v>39</v>
      </c>
      <c r="E10" s="21" t="s">
        <v>344</v>
      </c>
      <c r="F10" s="19">
        <v>20</v>
      </c>
      <c r="G10" s="19">
        <v>68</v>
      </c>
      <c r="H10" s="19">
        <v>48</v>
      </c>
      <c r="I10" s="20">
        <v>100</v>
      </c>
      <c r="J10" s="39">
        <f t="shared" si="3"/>
        <v>4800</v>
      </c>
      <c r="K10" s="8"/>
      <c r="M10" s="189" t="s">
        <v>27</v>
      </c>
      <c r="N10" s="190">
        <f>COUNT(C63:C75)</f>
        <v>11</v>
      </c>
      <c r="O10" s="191">
        <f>V76</f>
        <v>9</v>
      </c>
      <c r="P10" s="191">
        <f>W76</f>
        <v>2</v>
      </c>
      <c r="Q10" s="192">
        <v>0</v>
      </c>
      <c r="R10" s="188">
        <f>O10/N10</f>
        <v>0.81818181818181823</v>
      </c>
      <c r="V10" s="5">
        <f>IF($J10&gt;0,1,0)</f>
        <v>1</v>
      </c>
      <c r="W10" s="5">
        <f>IF($J10&lt;0,1,0)</f>
        <v>0</v>
      </c>
    </row>
    <row r="11" spans="1:23" s="5" customFormat="1" ht="15.75" thickBot="1">
      <c r="A11" s="7"/>
      <c r="B11" s="22">
        <f t="shared" si="2"/>
        <v>6</v>
      </c>
      <c r="C11" s="74">
        <v>45462</v>
      </c>
      <c r="D11" s="21" t="s">
        <v>39</v>
      </c>
      <c r="E11" s="21" t="s">
        <v>349</v>
      </c>
      <c r="F11" s="19">
        <v>45</v>
      </c>
      <c r="G11" s="19">
        <v>714</v>
      </c>
      <c r="H11" s="19">
        <v>669</v>
      </c>
      <c r="I11" s="20">
        <v>60</v>
      </c>
      <c r="J11" s="39">
        <f t="shared" si="3"/>
        <v>40140</v>
      </c>
      <c r="K11" s="8"/>
      <c r="M11" s="175"/>
      <c r="N11" s="177"/>
      <c r="O11" s="179"/>
      <c r="P11" s="179"/>
      <c r="Q11" s="181"/>
      <c r="R11" s="183"/>
      <c r="V11" s="5">
        <f t="shared" si="0"/>
        <v>1</v>
      </c>
      <c r="W11" s="5">
        <f t="shared" si="1"/>
        <v>0</v>
      </c>
    </row>
    <row r="12" spans="1:23" s="5" customFormat="1" ht="15" customHeight="1">
      <c r="A12" s="7"/>
      <c r="B12" s="22">
        <f>B11+1</f>
        <v>7</v>
      </c>
      <c r="C12" s="74">
        <v>45463</v>
      </c>
      <c r="D12" s="21" t="s">
        <v>39</v>
      </c>
      <c r="E12" s="21" t="s">
        <v>350</v>
      </c>
      <c r="F12" s="19">
        <v>25</v>
      </c>
      <c r="G12" s="19">
        <v>90</v>
      </c>
      <c r="H12" s="19">
        <v>65</v>
      </c>
      <c r="I12" s="20">
        <v>100</v>
      </c>
      <c r="J12" s="39">
        <f t="shared" si="3"/>
        <v>6500</v>
      </c>
      <c r="K12" s="8"/>
      <c r="M12" s="211" t="s">
        <v>72</v>
      </c>
      <c r="N12" s="213">
        <f>SUM(N4:N11)</f>
        <v>28</v>
      </c>
      <c r="O12" s="213">
        <f t="shared" ref="O12:Q12" si="4">SUM(O4:O11)</f>
        <v>26</v>
      </c>
      <c r="P12" s="213">
        <f t="shared" si="4"/>
        <v>2</v>
      </c>
      <c r="Q12" s="213">
        <f t="shared" si="4"/>
        <v>0</v>
      </c>
      <c r="R12" s="182">
        <f>O12/N12</f>
        <v>0.9285714285714286</v>
      </c>
      <c r="V12" s="5">
        <f t="shared" si="0"/>
        <v>1</v>
      </c>
      <c r="W12" s="5">
        <f t="shared" si="1"/>
        <v>0</v>
      </c>
    </row>
    <row r="13" spans="1:23" s="5" customFormat="1" ht="15" customHeight="1" thickBot="1">
      <c r="A13" s="7"/>
      <c r="B13" s="75">
        <f t="shared" si="2"/>
        <v>8</v>
      </c>
      <c r="C13" s="74">
        <v>45469</v>
      </c>
      <c r="D13" s="76" t="s">
        <v>39</v>
      </c>
      <c r="E13" s="76" t="s">
        <v>354</v>
      </c>
      <c r="F13" s="77">
        <v>50</v>
      </c>
      <c r="G13" s="77">
        <v>130</v>
      </c>
      <c r="H13" s="77">
        <v>80</v>
      </c>
      <c r="I13" s="78">
        <v>60</v>
      </c>
      <c r="J13" s="39">
        <f>H13*I13</f>
        <v>4800</v>
      </c>
      <c r="K13" s="8"/>
      <c r="M13" s="212"/>
      <c r="N13" s="214"/>
      <c r="O13" s="214"/>
      <c r="P13" s="214"/>
      <c r="Q13" s="214"/>
      <c r="R13" s="215"/>
      <c r="V13" s="5">
        <f t="shared" si="0"/>
        <v>1</v>
      </c>
      <c r="W13" s="5">
        <f t="shared" si="1"/>
        <v>0</v>
      </c>
    </row>
    <row r="14" spans="1:23" s="5" customFormat="1" ht="15" customHeight="1">
      <c r="A14" s="7"/>
      <c r="B14" s="75">
        <f t="shared" si="2"/>
        <v>9</v>
      </c>
      <c r="C14" s="74">
        <v>45470</v>
      </c>
      <c r="D14" s="76" t="s">
        <v>39</v>
      </c>
      <c r="E14" s="76" t="s">
        <v>355</v>
      </c>
      <c r="F14" s="77">
        <v>25</v>
      </c>
      <c r="G14" s="77">
        <v>98</v>
      </c>
      <c r="H14" s="77">
        <v>73</v>
      </c>
      <c r="I14" s="78">
        <v>100</v>
      </c>
      <c r="J14" s="79">
        <f t="shared" si="3"/>
        <v>7300</v>
      </c>
      <c r="K14" s="8"/>
      <c r="M14" s="193" t="s">
        <v>18</v>
      </c>
      <c r="N14" s="194"/>
      <c r="O14" s="195"/>
      <c r="P14" s="202">
        <f>R12</f>
        <v>0.9285714285714286</v>
      </c>
      <c r="Q14" s="203"/>
      <c r="R14" s="204"/>
      <c r="V14" s="5">
        <f t="shared" si="0"/>
        <v>1</v>
      </c>
      <c r="W14" s="5">
        <f t="shared" si="1"/>
        <v>0</v>
      </c>
    </row>
    <row r="15" spans="1:23" s="5" customFormat="1" ht="15" customHeight="1">
      <c r="A15" s="7"/>
      <c r="B15" s="22">
        <f t="shared" si="2"/>
        <v>10</v>
      </c>
      <c r="C15" s="74"/>
      <c r="D15" s="76"/>
      <c r="E15" s="76"/>
      <c r="F15" s="77"/>
      <c r="G15" s="77"/>
      <c r="H15" s="77"/>
      <c r="I15" s="78"/>
      <c r="J15" s="79">
        <f t="shared" si="3"/>
        <v>0</v>
      </c>
      <c r="K15" s="8"/>
      <c r="M15" s="196"/>
      <c r="N15" s="197"/>
      <c r="O15" s="198"/>
      <c r="P15" s="205"/>
      <c r="Q15" s="206"/>
      <c r="R15" s="207"/>
      <c r="V15" s="5">
        <f t="shared" si="0"/>
        <v>0</v>
      </c>
      <c r="W15" s="5">
        <f t="shared" si="1"/>
        <v>0</v>
      </c>
    </row>
    <row r="16" spans="1:23" s="5" customFormat="1" ht="15.75" customHeight="1" thickBot="1">
      <c r="A16" s="7"/>
      <c r="B16" s="22">
        <f t="shared" si="2"/>
        <v>11</v>
      </c>
      <c r="C16" s="74"/>
      <c r="D16" s="21"/>
      <c r="E16" s="21"/>
      <c r="F16" s="19"/>
      <c r="G16" s="19"/>
      <c r="H16" s="19"/>
      <c r="I16" s="20"/>
      <c r="J16" s="39">
        <f t="shared" si="3"/>
        <v>0</v>
      </c>
      <c r="K16" s="8"/>
      <c r="M16" s="199"/>
      <c r="N16" s="200"/>
      <c r="O16" s="201"/>
      <c r="P16" s="208"/>
      <c r="Q16" s="209"/>
      <c r="R16" s="210"/>
      <c r="V16" s="5">
        <f t="shared" si="0"/>
        <v>0</v>
      </c>
      <c r="W16" s="5">
        <f t="shared" si="1"/>
        <v>0</v>
      </c>
    </row>
    <row r="17" spans="1:23" s="5" customFormat="1" ht="15" customHeight="1">
      <c r="A17" s="7"/>
      <c r="B17" s="22">
        <f t="shared" si="2"/>
        <v>12</v>
      </c>
      <c r="C17" s="74"/>
      <c r="D17" s="21"/>
      <c r="E17" s="21"/>
      <c r="F17" s="19"/>
      <c r="G17" s="19"/>
      <c r="H17" s="19"/>
      <c r="I17" s="20"/>
      <c r="J17" s="39">
        <f t="shared" si="3"/>
        <v>0</v>
      </c>
      <c r="K17" s="8"/>
      <c r="M17" s="5" t="s">
        <v>17</v>
      </c>
      <c r="V17" s="5">
        <f t="shared" si="0"/>
        <v>0</v>
      </c>
      <c r="W17" s="5">
        <f t="shared" si="1"/>
        <v>0</v>
      </c>
    </row>
    <row r="18" spans="1:23" s="5" customFormat="1">
      <c r="A18" s="7"/>
      <c r="B18" s="22">
        <f t="shared" si="2"/>
        <v>13</v>
      </c>
      <c r="C18" s="74"/>
      <c r="D18" s="21"/>
      <c r="E18" s="21"/>
      <c r="F18" s="19"/>
      <c r="G18" s="19"/>
      <c r="H18" s="19"/>
      <c r="I18" s="20"/>
      <c r="J18" s="39">
        <f t="shared" si="3"/>
        <v>0</v>
      </c>
      <c r="K18" s="8"/>
      <c r="M18" s="5" t="s">
        <v>17</v>
      </c>
      <c r="V18" s="5">
        <f t="shared" si="0"/>
        <v>0</v>
      </c>
      <c r="W18" s="5">
        <f t="shared" si="1"/>
        <v>0</v>
      </c>
    </row>
    <row r="19" spans="1:23" s="5" customFormat="1">
      <c r="A19" s="7"/>
      <c r="B19" s="22">
        <f t="shared" si="2"/>
        <v>14</v>
      </c>
      <c r="C19" s="74"/>
      <c r="D19" s="21"/>
      <c r="E19" s="21"/>
      <c r="F19" s="19"/>
      <c r="G19" s="19"/>
      <c r="H19" s="19"/>
      <c r="I19" s="20"/>
      <c r="J19" s="39">
        <f t="shared" si="3"/>
        <v>0</v>
      </c>
      <c r="K19" s="8"/>
      <c r="V19" s="5">
        <f t="shared" si="0"/>
        <v>0</v>
      </c>
      <c r="W19" s="5">
        <f t="shared" si="1"/>
        <v>0</v>
      </c>
    </row>
    <row r="20" spans="1:23" s="5" customFormat="1" ht="15.75" thickBot="1">
      <c r="A20" s="7"/>
      <c r="B20" s="24">
        <f t="shared" si="2"/>
        <v>15</v>
      </c>
      <c r="C20" s="74"/>
      <c r="D20" s="25"/>
      <c r="E20" s="25"/>
      <c r="F20" s="50"/>
      <c r="G20" s="50"/>
      <c r="H20" s="50"/>
      <c r="I20" s="26"/>
      <c r="J20" s="40">
        <f t="shared" si="3"/>
        <v>0</v>
      </c>
      <c r="K20" s="8"/>
      <c r="V20" s="5">
        <f t="shared" si="0"/>
        <v>0</v>
      </c>
      <c r="W20" s="5">
        <f t="shared" si="1"/>
        <v>0</v>
      </c>
    </row>
    <row r="21" spans="1:23" s="5" customFormat="1" ht="24" thickBot="1">
      <c r="A21" s="7"/>
      <c r="B21" s="216" t="s">
        <v>19</v>
      </c>
      <c r="C21" s="217"/>
      <c r="D21" s="217"/>
      <c r="E21" s="217"/>
      <c r="F21" s="217"/>
      <c r="G21" s="217"/>
      <c r="H21" s="218"/>
      <c r="I21" s="27" t="s">
        <v>20</v>
      </c>
      <c r="J21" s="28">
        <f>SUM(J6:J20)</f>
        <v>125840</v>
      </c>
      <c r="K21" s="8"/>
      <c r="V21" s="5">
        <f>SUM(V6:V20)</f>
        <v>9</v>
      </c>
      <c r="W21" s="5">
        <f>SUM(W6:W20)</f>
        <v>0</v>
      </c>
    </row>
    <row r="22" spans="1:23" s="5" customFormat="1" ht="30" customHeight="1" thickBot="1">
      <c r="A22" s="29"/>
      <c r="B22" s="30"/>
      <c r="C22" s="30"/>
      <c r="D22" s="30"/>
      <c r="E22" s="30"/>
      <c r="F22" s="30"/>
      <c r="G22" s="30"/>
      <c r="H22" s="31"/>
      <c r="I22" s="30"/>
      <c r="J22" s="31"/>
      <c r="K22" s="32"/>
      <c r="M22" s="5" t="s">
        <v>17</v>
      </c>
    </row>
    <row r="23" spans="1:23" s="5" customFormat="1" ht="15.75" thickBot="1">
      <c r="A23" s="15"/>
      <c r="B23" s="15"/>
      <c r="C23" s="15"/>
      <c r="D23" s="15"/>
      <c r="E23" s="15"/>
      <c r="F23" s="15"/>
      <c r="G23" s="15"/>
      <c r="H23" s="33"/>
      <c r="I23" s="15"/>
      <c r="J23" s="33"/>
      <c r="K23" s="15"/>
    </row>
    <row r="24" spans="1:23" s="5" customFormat="1" ht="30" customHeight="1" thickBot="1">
      <c r="A24" s="1"/>
      <c r="B24" s="2"/>
      <c r="C24" s="2"/>
      <c r="D24" s="2"/>
      <c r="E24" s="2"/>
      <c r="F24" s="2"/>
      <c r="G24" s="2"/>
      <c r="H24" s="3"/>
      <c r="I24" s="2"/>
      <c r="J24" s="3"/>
      <c r="K24" s="4"/>
    </row>
    <row r="25" spans="1:23" s="5" customFormat="1" ht="27" thickBot="1">
      <c r="A25" s="7" t="s">
        <v>1</v>
      </c>
      <c r="B25" s="155" t="s">
        <v>2</v>
      </c>
      <c r="C25" s="156"/>
      <c r="D25" s="156"/>
      <c r="E25" s="156"/>
      <c r="F25" s="156"/>
      <c r="G25" s="156"/>
      <c r="H25" s="156"/>
      <c r="I25" s="156"/>
      <c r="J25" s="157"/>
      <c r="K25" s="8"/>
      <c r="O25" s="34"/>
      <c r="P25" s="34"/>
      <c r="Q25" s="34"/>
      <c r="R25" s="34"/>
    </row>
    <row r="26" spans="1:23" s="5" customFormat="1" ht="16.5" thickBot="1">
      <c r="A26" s="7"/>
      <c r="B26" s="168">
        <v>45444</v>
      </c>
      <c r="C26" s="169"/>
      <c r="D26" s="169"/>
      <c r="E26" s="169"/>
      <c r="F26" s="169"/>
      <c r="G26" s="169"/>
      <c r="H26" s="169"/>
      <c r="I26" s="169"/>
      <c r="J26" s="170"/>
      <c r="K26" s="8"/>
    </row>
    <row r="27" spans="1:23" s="5" customFormat="1" ht="16.5" thickBot="1">
      <c r="A27" s="7"/>
      <c r="B27" s="171" t="s">
        <v>177</v>
      </c>
      <c r="C27" s="172"/>
      <c r="D27" s="172"/>
      <c r="E27" s="172"/>
      <c r="F27" s="172"/>
      <c r="G27" s="172"/>
      <c r="H27" s="172"/>
      <c r="I27" s="172"/>
      <c r="J27" s="173"/>
      <c r="K27" s="8"/>
    </row>
    <row r="28" spans="1:23" s="34" customFormat="1" ht="15.75" thickBot="1">
      <c r="A28" s="35"/>
      <c r="B28" s="9" t="s">
        <v>9</v>
      </c>
      <c r="C28" s="10" t="s">
        <v>10</v>
      </c>
      <c r="D28" s="11" t="s">
        <v>11</v>
      </c>
      <c r="E28" s="11" t="s">
        <v>12</v>
      </c>
      <c r="F28" s="12" t="s">
        <v>155</v>
      </c>
      <c r="G28" s="12" t="s">
        <v>156</v>
      </c>
      <c r="H28" s="36" t="s">
        <v>157</v>
      </c>
      <c r="I28" s="12" t="s">
        <v>21</v>
      </c>
      <c r="J28" s="14" t="s">
        <v>16</v>
      </c>
      <c r="K28" s="37"/>
      <c r="M28" s="5"/>
      <c r="N28" s="5"/>
      <c r="O28" s="5"/>
      <c r="P28" s="5"/>
      <c r="Q28" s="5"/>
      <c r="R28" s="5"/>
      <c r="V28" s="15" t="s">
        <v>5</v>
      </c>
      <c r="W28" s="15" t="s">
        <v>6</v>
      </c>
    </row>
    <row r="29" spans="1:23" s="5" customFormat="1">
      <c r="A29" s="7"/>
      <c r="B29" s="16">
        <v>1</v>
      </c>
      <c r="C29" s="73">
        <v>45447</v>
      </c>
      <c r="D29" s="17" t="s">
        <v>39</v>
      </c>
      <c r="E29" s="17" t="s">
        <v>336</v>
      </c>
      <c r="F29" s="18">
        <v>40</v>
      </c>
      <c r="G29" s="18">
        <v>200</v>
      </c>
      <c r="H29" s="18">
        <v>160</v>
      </c>
      <c r="I29" s="49">
        <v>80</v>
      </c>
      <c r="J29" s="38">
        <f>H29*I29</f>
        <v>12800</v>
      </c>
      <c r="K29" s="8"/>
      <c r="V29" s="5">
        <f>IF($J29&gt;0,1,0)</f>
        <v>1</v>
      </c>
      <c r="W29" s="5">
        <f>IF($J29&lt;0,1,0)</f>
        <v>0</v>
      </c>
    </row>
    <row r="30" spans="1:23" s="5" customFormat="1">
      <c r="A30" s="7"/>
      <c r="B30" s="22">
        <f>B29+1</f>
        <v>2</v>
      </c>
      <c r="C30" s="74">
        <v>45454</v>
      </c>
      <c r="D30" s="21" t="s">
        <v>39</v>
      </c>
      <c r="E30" s="21" t="s">
        <v>342</v>
      </c>
      <c r="F30" s="19">
        <v>15</v>
      </c>
      <c r="G30" s="19">
        <v>60</v>
      </c>
      <c r="H30" s="19">
        <v>45</v>
      </c>
      <c r="I30" s="20">
        <v>80</v>
      </c>
      <c r="J30" s="39">
        <f>H30*I30</f>
        <v>3600</v>
      </c>
      <c r="K30" s="8"/>
      <c r="O30" s="5" t="s">
        <v>17</v>
      </c>
      <c r="V30" s="5">
        <f t="shared" ref="V30:V37" si="5">IF($J30&gt;0,1,0)</f>
        <v>1</v>
      </c>
      <c r="W30" s="5">
        <f t="shared" ref="W30:W37" si="6">IF($J30&lt;0,1,0)</f>
        <v>0</v>
      </c>
    </row>
    <row r="31" spans="1:23" s="5" customFormat="1">
      <c r="A31" s="7"/>
      <c r="B31" s="22">
        <f t="shared" ref="B31:B37" si="7">B30+1</f>
        <v>3</v>
      </c>
      <c r="C31" s="74">
        <v>45461</v>
      </c>
      <c r="D31" s="21" t="s">
        <v>39</v>
      </c>
      <c r="E31" s="21" t="s">
        <v>348</v>
      </c>
      <c r="F31" s="19">
        <v>15</v>
      </c>
      <c r="G31" s="19">
        <v>85</v>
      </c>
      <c r="H31" s="19">
        <v>70</v>
      </c>
      <c r="I31" s="20">
        <v>80</v>
      </c>
      <c r="J31" s="39">
        <f>H31*I31</f>
        <v>5600</v>
      </c>
      <c r="K31" s="8"/>
      <c r="V31" s="5">
        <f t="shared" si="5"/>
        <v>1</v>
      </c>
      <c r="W31" s="5">
        <f t="shared" si="6"/>
        <v>0</v>
      </c>
    </row>
    <row r="32" spans="1:23" s="5" customFormat="1">
      <c r="A32" s="7"/>
      <c r="B32" s="22">
        <f t="shared" si="7"/>
        <v>4</v>
      </c>
      <c r="C32" s="74">
        <v>45468</v>
      </c>
      <c r="D32" s="21" t="s">
        <v>39</v>
      </c>
      <c r="E32" s="21" t="s">
        <v>353</v>
      </c>
      <c r="F32" s="19">
        <v>15</v>
      </c>
      <c r="G32" s="19">
        <v>238</v>
      </c>
      <c r="H32" s="19">
        <v>223</v>
      </c>
      <c r="I32" s="96">
        <v>80</v>
      </c>
      <c r="J32" s="39">
        <f>I32*H32</f>
        <v>17840</v>
      </c>
      <c r="K32" s="8"/>
      <c r="L32" s="5" t="s">
        <v>17</v>
      </c>
      <c r="V32" s="5">
        <f t="shared" si="5"/>
        <v>1</v>
      </c>
      <c r="W32" s="5">
        <f t="shared" si="6"/>
        <v>0</v>
      </c>
    </row>
    <row r="33" spans="1:23" s="5" customFormat="1">
      <c r="A33" s="7"/>
      <c r="B33" s="22">
        <f t="shared" si="7"/>
        <v>5</v>
      </c>
      <c r="C33" s="74"/>
      <c r="D33" s="21"/>
      <c r="E33" s="21"/>
      <c r="F33" s="19"/>
      <c r="G33" s="19"/>
      <c r="H33" s="19"/>
      <c r="I33" s="96"/>
      <c r="J33" s="39">
        <f>I33*H33</f>
        <v>0</v>
      </c>
      <c r="K33" s="8"/>
      <c r="V33" s="5">
        <f t="shared" si="5"/>
        <v>0</v>
      </c>
      <c r="W33" s="5">
        <f t="shared" si="6"/>
        <v>0</v>
      </c>
    </row>
    <row r="34" spans="1:23" s="5" customFormat="1">
      <c r="A34" s="7"/>
      <c r="B34" s="22">
        <f t="shared" si="7"/>
        <v>6</v>
      </c>
      <c r="C34" s="74"/>
      <c r="D34" s="21"/>
      <c r="E34" s="21"/>
      <c r="F34" s="19"/>
      <c r="G34" s="19"/>
      <c r="H34" s="19"/>
      <c r="I34" s="20"/>
      <c r="J34" s="39">
        <f>I34*H34</f>
        <v>0</v>
      </c>
      <c r="K34" s="8"/>
      <c r="V34" s="5">
        <f t="shared" si="5"/>
        <v>0</v>
      </c>
      <c r="W34" s="5">
        <f t="shared" si="6"/>
        <v>0</v>
      </c>
    </row>
    <row r="35" spans="1:23" s="5" customFormat="1">
      <c r="A35" s="7"/>
      <c r="B35" s="22">
        <f t="shared" si="7"/>
        <v>7</v>
      </c>
      <c r="C35" s="74"/>
      <c r="D35" s="21"/>
      <c r="E35" s="21"/>
      <c r="F35" s="19"/>
      <c r="G35" s="19"/>
      <c r="H35" s="19"/>
      <c r="I35" s="20"/>
      <c r="J35" s="39">
        <f t="shared" ref="J35:J37" si="8">I35*H35</f>
        <v>0</v>
      </c>
      <c r="K35" s="8"/>
      <c r="V35" s="5">
        <f t="shared" si="5"/>
        <v>0</v>
      </c>
      <c r="W35" s="5">
        <f t="shared" si="6"/>
        <v>0</v>
      </c>
    </row>
    <row r="36" spans="1:23" s="5" customFormat="1">
      <c r="A36" s="7"/>
      <c r="B36" s="22">
        <f t="shared" si="7"/>
        <v>8</v>
      </c>
      <c r="C36" s="74"/>
      <c r="D36" s="21"/>
      <c r="E36" s="21"/>
      <c r="F36" s="19"/>
      <c r="G36" s="19"/>
      <c r="H36" s="19"/>
      <c r="I36" s="20"/>
      <c r="J36" s="39">
        <f t="shared" si="8"/>
        <v>0</v>
      </c>
      <c r="K36" s="8"/>
      <c r="V36" s="5">
        <f t="shared" si="5"/>
        <v>0</v>
      </c>
      <c r="W36" s="5">
        <f t="shared" si="6"/>
        <v>0</v>
      </c>
    </row>
    <row r="37" spans="1:23" s="5" customFormat="1">
      <c r="A37" s="7"/>
      <c r="B37" s="22">
        <f t="shared" si="7"/>
        <v>9</v>
      </c>
      <c r="C37" s="74"/>
      <c r="D37" s="21"/>
      <c r="E37" s="21"/>
      <c r="F37" s="19"/>
      <c r="G37" s="19"/>
      <c r="H37" s="19"/>
      <c r="I37" s="20"/>
      <c r="J37" s="39">
        <f t="shared" si="8"/>
        <v>0</v>
      </c>
      <c r="K37" s="8"/>
      <c r="V37" s="5">
        <f t="shared" si="5"/>
        <v>0</v>
      </c>
      <c r="W37" s="5">
        <f t="shared" si="6"/>
        <v>0</v>
      </c>
    </row>
    <row r="38" spans="1:23" s="5" customFormat="1" ht="24" thickBot="1">
      <c r="A38" s="7"/>
      <c r="B38" s="216" t="s">
        <v>19</v>
      </c>
      <c r="C38" s="217"/>
      <c r="D38" s="217"/>
      <c r="E38" s="217"/>
      <c r="F38" s="217"/>
      <c r="G38" s="217"/>
      <c r="H38" s="218"/>
      <c r="I38" s="27" t="s">
        <v>20</v>
      </c>
      <c r="J38" s="28">
        <f>SUM(J29:J37)</f>
        <v>39840</v>
      </c>
      <c r="K38" s="8"/>
      <c r="V38" s="5">
        <f>SUM(V29:V37)</f>
        <v>4</v>
      </c>
      <c r="W38" s="5">
        <f>SUM(W29:W37)</f>
        <v>0</v>
      </c>
    </row>
    <row r="39" spans="1:23" s="5" customFormat="1" ht="30" customHeight="1" thickBot="1">
      <c r="A39" s="29"/>
      <c r="B39" s="30"/>
      <c r="C39" s="30"/>
      <c r="D39" s="30"/>
      <c r="E39" s="30"/>
      <c r="F39" s="30"/>
      <c r="G39" s="30"/>
      <c r="H39" s="31"/>
      <c r="I39" s="30"/>
      <c r="J39" s="31"/>
      <c r="K39" s="32"/>
    </row>
    <row r="40" spans="1:23" s="5" customFormat="1" ht="15.75" thickBot="1">
      <c r="A40" s="15"/>
      <c r="B40" s="15"/>
      <c r="C40" s="15"/>
      <c r="D40" s="15"/>
      <c r="E40" s="15"/>
      <c r="F40" s="15"/>
      <c r="G40" s="15"/>
      <c r="H40" s="33"/>
      <c r="I40" s="15"/>
      <c r="J40" s="33"/>
      <c r="K40" s="15"/>
    </row>
    <row r="41" spans="1:23" s="5" customFormat="1" ht="30" customHeight="1" thickBot="1">
      <c r="A41" s="1"/>
      <c r="B41" s="2"/>
      <c r="C41" s="2"/>
      <c r="D41" s="2"/>
      <c r="E41" s="2"/>
      <c r="F41" s="2"/>
      <c r="G41" s="2"/>
      <c r="H41" s="3"/>
      <c r="I41" s="2"/>
      <c r="J41" s="3"/>
      <c r="K41" s="4"/>
    </row>
    <row r="42" spans="1:23" s="5" customFormat="1" ht="27" thickBot="1">
      <c r="A42" s="7" t="s">
        <v>1</v>
      </c>
      <c r="B42" s="155" t="s">
        <v>2</v>
      </c>
      <c r="C42" s="156"/>
      <c r="D42" s="156"/>
      <c r="E42" s="156"/>
      <c r="F42" s="156"/>
      <c r="G42" s="156"/>
      <c r="H42" s="156"/>
      <c r="I42" s="156"/>
      <c r="J42" s="157"/>
      <c r="K42" s="8"/>
    </row>
    <row r="43" spans="1:23" s="5" customFormat="1" ht="16.5" thickBot="1">
      <c r="A43" s="7"/>
      <c r="B43" s="168">
        <v>45444</v>
      </c>
      <c r="C43" s="169"/>
      <c r="D43" s="169"/>
      <c r="E43" s="169"/>
      <c r="F43" s="169"/>
      <c r="G43" s="169"/>
      <c r="H43" s="169"/>
      <c r="I43" s="169"/>
      <c r="J43" s="170"/>
      <c r="K43" s="8"/>
    </row>
    <row r="44" spans="1:23" s="5" customFormat="1" ht="16.5" thickBot="1">
      <c r="A44" s="7"/>
      <c r="B44" s="171" t="s">
        <v>52</v>
      </c>
      <c r="C44" s="172"/>
      <c r="D44" s="172"/>
      <c r="E44" s="172"/>
      <c r="F44" s="172"/>
      <c r="G44" s="172"/>
      <c r="H44" s="172"/>
      <c r="I44" s="172"/>
      <c r="J44" s="173"/>
      <c r="K44" s="8"/>
    </row>
    <row r="45" spans="1:23" s="5" customFormat="1" ht="15.75" thickBot="1">
      <c r="A45" s="35"/>
      <c r="B45" s="41" t="s">
        <v>9</v>
      </c>
      <c r="C45" s="42" t="s">
        <v>10</v>
      </c>
      <c r="D45" s="43" t="s">
        <v>11</v>
      </c>
      <c r="E45" s="43" t="s">
        <v>12</v>
      </c>
      <c r="F45" s="44" t="s">
        <v>155</v>
      </c>
      <c r="G45" s="44" t="s">
        <v>156</v>
      </c>
      <c r="H45" s="45" t="s">
        <v>157</v>
      </c>
      <c r="I45" s="44" t="s">
        <v>21</v>
      </c>
      <c r="J45" s="46" t="s">
        <v>16</v>
      </c>
      <c r="K45" s="37"/>
      <c r="L45" s="34"/>
      <c r="V45" s="15" t="s">
        <v>5</v>
      </c>
      <c r="W45" s="15" t="s">
        <v>6</v>
      </c>
    </row>
    <row r="46" spans="1:23" s="5" customFormat="1">
      <c r="A46" s="7"/>
      <c r="B46" s="47">
        <v>1</v>
      </c>
      <c r="C46" s="74">
        <v>45446</v>
      </c>
      <c r="D46" s="17" t="s">
        <v>39</v>
      </c>
      <c r="E46" s="17" t="s">
        <v>333</v>
      </c>
      <c r="F46" s="18">
        <v>10</v>
      </c>
      <c r="G46" s="18">
        <v>27</v>
      </c>
      <c r="H46" s="18">
        <v>17</v>
      </c>
      <c r="I46" s="49">
        <v>75</v>
      </c>
      <c r="J46" s="38">
        <f>H46*I46</f>
        <v>1275</v>
      </c>
      <c r="K46" s="8"/>
      <c r="V46" s="5">
        <f>IF($J46&gt;0,1,0)</f>
        <v>1</v>
      </c>
      <c r="W46" s="5">
        <f>IF($J46&lt;0,1,0)</f>
        <v>0</v>
      </c>
    </row>
    <row r="47" spans="1:23" s="5" customFormat="1">
      <c r="A47" s="7"/>
      <c r="B47" s="22">
        <f>B46+1</f>
        <v>2</v>
      </c>
      <c r="C47" s="74">
        <v>45453</v>
      </c>
      <c r="D47" s="21" t="s">
        <v>39</v>
      </c>
      <c r="E47" s="21" t="s">
        <v>341</v>
      </c>
      <c r="F47" s="19">
        <v>15</v>
      </c>
      <c r="G47" s="19">
        <v>35</v>
      </c>
      <c r="H47" s="19">
        <v>20</v>
      </c>
      <c r="I47" s="20">
        <v>75</v>
      </c>
      <c r="J47" s="39">
        <f>H47*I47</f>
        <v>1500</v>
      </c>
      <c r="K47" s="8"/>
      <c r="V47" s="5">
        <f t="shared" ref="V47:V54" si="9">IF($J47&gt;0,1,0)</f>
        <v>1</v>
      </c>
      <c r="W47" s="5">
        <f t="shared" ref="W47:W54" si="10">IF($J47&lt;0,1,0)</f>
        <v>0</v>
      </c>
    </row>
    <row r="48" spans="1:23" s="5" customFormat="1">
      <c r="A48" s="7"/>
      <c r="B48" s="22">
        <f t="shared" ref="B48:B54" si="11">B47+1</f>
        <v>3</v>
      </c>
      <c r="C48" s="74">
        <v>45457</v>
      </c>
      <c r="D48" s="21" t="s">
        <v>39</v>
      </c>
      <c r="E48" s="21" t="s">
        <v>345</v>
      </c>
      <c r="F48" s="19">
        <v>10</v>
      </c>
      <c r="G48" s="19">
        <v>63.4</v>
      </c>
      <c r="H48" s="19">
        <v>53.4</v>
      </c>
      <c r="I48" s="20">
        <v>75</v>
      </c>
      <c r="J48" s="39">
        <f>H48*I48</f>
        <v>4005</v>
      </c>
      <c r="K48" s="8"/>
      <c r="V48" s="5">
        <f t="shared" si="9"/>
        <v>1</v>
      </c>
      <c r="W48" s="5">
        <f t="shared" si="10"/>
        <v>0</v>
      </c>
    </row>
    <row r="49" spans="1:23" s="5" customFormat="1">
      <c r="A49" s="7"/>
      <c r="B49" s="22">
        <f t="shared" si="11"/>
        <v>4</v>
      </c>
      <c r="C49" s="74">
        <v>45467</v>
      </c>
      <c r="D49" s="21" t="s">
        <v>39</v>
      </c>
      <c r="E49" s="21" t="s">
        <v>352</v>
      </c>
      <c r="F49" s="20">
        <v>20</v>
      </c>
      <c r="G49" s="20">
        <v>114</v>
      </c>
      <c r="H49" s="21">
        <v>94</v>
      </c>
      <c r="I49" s="20">
        <v>75</v>
      </c>
      <c r="J49" s="39">
        <f>I49*H49</f>
        <v>7050</v>
      </c>
      <c r="K49" s="8"/>
      <c r="V49" s="5">
        <f t="shared" si="9"/>
        <v>1</v>
      </c>
      <c r="W49" s="5">
        <f t="shared" si="10"/>
        <v>0</v>
      </c>
    </row>
    <row r="50" spans="1:23" s="5" customFormat="1">
      <c r="A50" s="7"/>
      <c r="B50" s="22">
        <f t="shared" si="11"/>
        <v>5</v>
      </c>
      <c r="C50" s="74"/>
      <c r="D50" s="21"/>
      <c r="E50" s="21"/>
      <c r="F50" s="20"/>
      <c r="G50" s="20"/>
      <c r="H50" s="21"/>
      <c r="I50" s="20"/>
      <c r="J50" s="39">
        <f t="shared" ref="J50:J54" si="12">I50*H50</f>
        <v>0</v>
      </c>
      <c r="K50" s="8"/>
      <c r="V50" s="5">
        <f t="shared" si="9"/>
        <v>0</v>
      </c>
      <c r="W50" s="5">
        <f t="shared" si="10"/>
        <v>0</v>
      </c>
    </row>
    <row r="51" spans="1:23" s="5" customFormat="1">
      <c r="A51" s="7"/>
      <c r="B51" s="22">
        <f t="shared" si="11"/>
        <v>6</v>
      </c>
      <c r="C51" s="74"/>
      <c r="D51" s="21"/>
      <c r="E51" s="21"/>
      <c r="F51" s="20"/>
      <c r="G51" s="20"/>
      <c r="H51" s="21"/>
      <c r="I51" s="20"/>
      <c r="J51" s="39">
        <f t="shared" si="12"/>
        <v>0</v>
      </c>
      <c r="K51" s="8"/>
      <c r="V51" s="5">
        <f t="shared" si="9"/>
        <v>0</v>
      </c>
      <c r="W51" s="5">
        <f t="shared" si="10"/>
        <v>0</v>
      </c>
    </row>
    <row r="52" spans="1:23" s="5" customFormat="1">
      <c r="A52" s="7"/>
      <c r="B52" s="22">
        <f t="shared" si="11"/>
        <v>7</v>
      </c>
      <c r="C52" s="74"/>
      <c r="D52" s="21"/>
      <c r="E52" s="21"/>
      <c r="F52" s="20"/>
      <c r="G52" s="20"/>
      <c r="H52" s="21"/>
      <c r="I52" s="20"/>
      <c r="J52" s="39">
        <f t="shared" si="12"/>
        <v>0</v>
      </c>
      <c r="K52" s="8"/>
      <c r="V52" s="5">
        <f t="shared" si="9"/>
        <v>0</v>
      </c>
      <c r="W52" s="5">
        <f t="shared" si="10"/>
        <v>0</v>
      </c>
    </row>
    <row r="53" spans="1:23" s="5" customFormat="1">
      <c r="A53" s="7"/>
      <c r="B53" s="22">
        <f t="shared" si="11"/>
        <v>8</v>
      </c>
      <c r="C53" s="74"/>
      <c r="D53" s="21"/>
      <c r="E53" s="21"/>
      <c r="F53" s="20"/>
      <c r="G53" s="20"/>
      <c r="H53" s="21"/>
      <c r="I53" s="20"/>
      <c r="J53" s="39">
        <f t="shared" si="12"/>
        <v>0</v>
      </c>
      <c r="K53" s="8"/>
      <c r="V53" s="5">
        <f t="shared" si="9"/>
        <v>0</v>
      </c>
      <c r="W53" s="5">
        <f t="shared" si="10"/>
        <v>0</v>
      </c>
    </row>
    <row r="54" spans="1:23" s="5" customFormat="1" ht="15.75" thickBot="1">
      <c r="A54" s="7"/>
      <c r="B54" s="22">
        <f t="shared" si="11"/>
        <v>9</v>
      </c>
      <c r="C54" s="74"/>
      <c r="D54" s="21"/>
      <c r="E54" s="21"/>
      <c r="F54" s="20"/>
      <c r="G54" s="20"/>
      <c r="H54" s="21"/>
      <c r="I54" s="20"/>
      <c r="J54" s="39">
        <f t="shared" si="12"/>
        <v>0</v>
      </c>
      <c r="K54" s="8"/>
      <c r="V54" s="5">
        <f t="shared" si="9"/>
        <v>0</v>
      </c>
      <c r="W54" s="5">
        <f t="shared" si="10"/>
        <v>0</v>
      </c>
    </row>
    <row r="55" spans="1:23" s="5" customFormat="1" ht="24" thickBot="1">
      <c r="A55" s="7"/>
      <c r="B55" s="127" t="s">
        <v>19</v>
      </c>
      <c r="C55" s="163"/>
      <c r="D55" s="163"/>
      <c r="E55" s="163"/>
      <c r="F55" s="163"/>
      <c r="G55" s="163"/>
      <c r="H55" s="164"/>
      <c r="I55" s="27" t="s">
        <v>20</v>
      </c>
      <c r="J55" s="28">
        <f>SUM(J46:J54)</f>
        <v>13830</v>
      </c>
      <c r="K55" s="8"/>
      <c r="V55" s="5">
        <f>SUM(V46:V54)</f>
        <v>4</v>
      </c>
      <c r="W55" s="5">
        <f>SUM(W46:W54)</f>
        <v>0</v>
      </c>
    </row>
    <row r="56" spans="1:23" s="5" customFormat="1" ht="30" customHeight="1" thickBot="1">
      <c r="A56" s="29"/>
      <c r="B56" s="30"/>
      <c r="C56" s="30"/>
      <c r="D56" s="30"/>
      <c r="E56" s="30"/>
      <c r="F56" s="30"/>
      <c r="G56" s="30"/>
      <c r="H56" s="31"/>
      <c r="I56" s="30"/>
      <c r="J56" s="31"/>
      <c r="K56" s="32"/>
    </row>
    <row r="57" spans="1:23" s="5" customFormat="1" ht="15.75" thickBot="1">
      <c r="A57" s="15"/>
      <c r="B57" s="15"/>
      <c r="C57" s="15"/>
      <c r="D57" s="15"/>
      <c r="E57" s="15"/>
      <c r="F57" s="15"/>
      <c r="G57" s="15"/>
      <c r="H57" s="33"/>
      <c r="I57" s="15"/>
      <c r="J57" s="33"/>
      <c r="K57" s="15"/>
    </row>
    <row r="58" spans="1:23" s="5" customFormat="1" ht="30" customHeight="1" thickBot="1">
      <c r="A58" s="1"/>
      <c r="B58" s="2"/>
      <c r="C58" s="2"/>
      <c r="D58" s="2"/>
      <c r="E58" s="2"/>
      <c r="F58" s="2"/>
      <c r="G58" s="2"/>
      <c r="H58" s="3"/>
      <c r="I58" s="2"/>
      <c r="J58" s="3"/>
      <c r="K58" s="4"/>
    </row>
    <row r="59" spans="1:23" s="5" customFormat="1" ht="27" thickBot="1">
      <c r="A59" s="7" t="s">
        <v>1</v>
      </c>
      <c r="B59" s="155" t="s">
        <v>2</v>
      </c>
      <c r="C59" s="156"/>
      <c r="D59" s="156"/>
      <c r="E59" s="156"/>
      <c r="F59" s="156"/>
      <c r="G59" s="156"/>
      <c r="H59" s="156"/>
      <c r="I59" s="156"/>
      <c r="J59" s="157"/>
      <c r="K59" s="8"/>
    </row>
    <row r="60" spans="1:23" s="5" customFormat="1" ht="16.5" thickBot="1">
      <c r="A60" s="7"/>
      <c r="B60" s="168">
        <v>45444</v>
      </c>
      <c r="C60" s="169"/>
      <c r="D60" s="169"/>
      <c r="E60" s="169"/>
      <c r="F60" s="169"/>
      <c r="G60" s="169"/>
      <c r="H60" s="169"/>
      <c r="I60" s="169"/>
      <c r="J60" s="170"/>
      <c r="K60" s="8"/>
    </row>
    <row r="61" spans="1:23" s="5" customFormat="1" ht="15.75">
      <c r="A61" s="7"/>
      <c r="B61" s="219" t="s">
        <v>308</v>
      </c>
      <c r="C61" s="220"/>
      <c r="D61" s="220"/>
      <c r="E61" s="220"/>
      <c r="F61" s="220"/>
      <c r="G61" s="220"/>
      <c r="H61" s="220"/>
      <c r="I61" s="220"/>
      <c r="J61" s="221"/>
      <c r="K61" s="8"/>
    </row>
    <row r="62" spans="1:23" s="5" customFormat="1">
      <c r="A62" s="35"/>
      <c r="B62" s="92" t="s">
        <v>9</v>
      </c>
      <c r="C62" s="93" t="s">
        <v>10</v>
      </c>
      <c r="D62" s="94" t="s">
        <v>11</v>
      </c>
      <c r="E62" s="94" t="s">
        <v>12</v>
      </c>
      <c r="F62" s="92" t="s">
        <v>155</v>
      </c>
      <c r="G62" s="92" t="s">
        <v>156</v>
      </c>
      <c r="H62" s="95" t="s">
        <v>157</v>
      </c>
      <c r="I62" s="92" t="s">
        <v>21</v>
      </c>
      <c r="J62" s="95" t="s">
        <v>16</v>
      </c>
      <c r="K62" s="37"/>
      <c r="L62" s="34"/>
      <c r="V62" s="15" t="s">
        <v>5</v>
      </c>
      <c r="W62" s="15" t="s">
        <v>6</v>
      </c>
    </row>
    <row r="63" spans="1:23" s="5" customFormat="1">
      <c r="A63" s="7"/>
      <c r="B63" s="19">
        <v>1</v>
      </c>
      <c r="C63" s="74">
        <v>45446</v>
      </c>
      <c r="D63" s="21" t="s">
        <v>39</v>
      </c>
      <c r="E63" s="76" t="s">
        <v>334</v>
      </c>
      <c r="F63" s="19">
        <v>40</v>
      </c>
      <c r="G63" s="19">
        <v>0</v>
      </c>
      <c r="H63" s="19">
        <v>-40</v>
      </c>
      <c r="I63" s="20">
        <v>60</v>
      </c>
      <c r="J63" s="21">
        <f>H63*I63</f>
        <v>-2400</v>
      </c>
      <c r="K63" s="8"/>
      <c r="V63" s="5">
        <f>IF($J63&gt;0,1,0)</f>
        <v>0</v>
      </c>
      <c r="W63" s="5">
        <f>IF($J63&lt;0,1,0)</f>
        <v>1</v>
      </c>
    </row>
    <row r="64" spans="1:23" s="5" customFormat="1">
      <c r="A64" s="7"/>
      <c r="B64" s="19">
        <f>B63+1</f>
        <v>2</v>
      </c>
      <c r="C64" s="74">
        <v>45446</v>
      </c>
      <c r="D64" s="21" t="s">
        <v>39</v>
      </c>
      <c r="E64" s="21" t="s">
        <v>335</v>
      </c>
      <c r="F64" s="19">
        <v>20</v>
      </c>
      <c r="G64" s="19">
        <v>94</v>
      </c>
      <c r="H64" s="19">
        <v>74</v>
      </c>
      <c r="I64" s="20">
        <v>60</v>
      </c>
      <c r="J64" s="21">
        <f>H64*I64</f>
        <v>4440</v>
      </c>
      <c r="K64" s="8"/>
      <c r="V64" s="5">
        <f t="shared" ref="V64:V75" si="13">IF($J64&gt;0,1,0)</f>
        <v>1</v>
      </c>
      <c r="W64" s="5">
        <f t="shared" ref="W64:W75" si="14">IF($J64&lt;0,1,0)</f>
        <v>0</v>
      </c>
    </row>
    <row r="65" spans="1:23" s="5" customFormat="1">
      <c r="A65" s="7"/>
      <c r="B65" s="19">
        <f>B64+1</f>
        <v>3</v>
      </c>
      <c r="C65" s="74">
        <v>45450</v>
      </c>
      <c r="D65" s="21" t="s">
        <v>39</v>
      </c>
      <c r="E65" s="21" t="s">
        <v>338</v>
      </c>
      <c r="F65" s="19">
        <v>90</v>
      </c>
      <c r="G65" s="19">
        <v>130</v>
      </c>
      <c r="H65" s="19">
        <v>40</v>
      </c>
      <c r="I65" s="20">
        <v>40</v>
      </c>
      <c r="J65" s="21">
        <f>H65*I65</f>
        <v>1600</v>
      </c>
      <c r="K65" s="8"/>
      <c r="V65" s="5">
        <f t="shared" si="13"/>
        <v>1</v>
      </c>
      <c r="W65" s="5">
        <f t="shared" si="14"/>
        <v>0</v>
      </c>
    </row>
    <row r="66" spans="1:23" s="5" customFormat="1">
      <c r="A66" s="7"/>
      <c r="B66" s="19">
        <f t="shared" ref="B66:B71" si="15">B65+1</f>
        <v>4</v>
      </c>
      <c r="C66" s="74">
        <v>45450</v>
      </c>
      <c r="D66" s="21" t="s">
        <v>39</v>
      </c>
      <c r="E66" s="21" t="s">
        <v>339</v>
      </c>
      <c r="F66" s="20">
        <v>90</v>
      </c>
      <c r="G66" s="20">
        <v>110</v>
      </c>
      <c r="H66" s="21">
        <v>10</v>
      </c>
      <c r="I66" s="20">
        <v>40</v>
      </c>
      <c r="J66" s="21">
        <f>I66*H66</f>
        <v>400</v>
      </c>
      <c r="K66" s="8"/>
      <c r="V66" s="5">
        <f t="shared" si="13"/>
        <v>1</v>
      </c>
      <c r="W66" s="5">
        <f t="shared" si="14"/>
        <v>0</v>
      </c>
    </row>
    <row r="67" spans="1:23" s="5" customFormat="1">
      <c r="A67" s="7"/>
      <c r="B67" s="19">
        <f t="shared" si="15"/>
        <v>5</v>
      </c>
      <c r="C67" s="74">
        <v>45453</v>
      </c>
      <c r="D67" s="21" t="s">
        <v>39</v>
      </c>
      <c r="E67" s="21" t="s">
        <v>340</v>
      </c>
      <c r="F67" s="20">
        <v>50</v>
      </c>
      <c r="G67" s="20">
        <v>88</v>
      </c>
      <c r="H67" s="21">
        <v>38</v>
      </c>
      <c r="I67" s="20">
        <v>60</v>
      </c>
      <c r="J67" s="21">
        <f t="shared" ref="J67:J75" si="16">I67*H67</f>
        <v>2280</v>
      </c>
      <c r="K67" s="8"/>
      <c r="M67" s="5" t="s">
        <v>17</v>
      </c>
      <c r="V67" s="5">
        <f t="shared" si="13"/>
        <v>1</v>
      </c>
      <c r="W67" s="5">
        <f t="shared" si="14"/>
        <v>0</v>
      </c>
    </row>
    <row r="68" spans="1:23" s="5" customFormat="1">
      <c r="A68" s="7"/>
      <c r="B68" s="19">
        <f t="shared" si="15"/>
        <v>6</v>
      </c>
      <c r="C68" s="74">
        <v>45457</v>
      </c>
      <c r="D68" s="21" t="s">
        <v>39</v>
      </c>
      <c r="E68" s="21" t="s">
        <v>346</v>
      </c>
      <c r="F68" s="20">
        <v>50</v>
      </c>
      <c r="G68" s="19">
        <v>130</v>
      </c>
      <c r="H68" s="19">
        <v>80</v>
      </c>
      <c r="I68" s="20">
        <v>40</v>
      </c>
      <c r="J68" s="21">
        <f t="shared" si="16"/>
        <v>3200</v>
      </c>
      <c r="K68" s="8"/>
      <c r="V68" s="5">
        <f t="shared" si="13"/>
        <v>1</v>
      </c>
      <c r="W68" s="5">
        <f t="shared" si="14"/>
        <v>0</v>
      </c>
    </row>
    <row r="69" spans="1:23" s="5" customFormat="1">
      <c r="A69" s="7"/>
      <c r="B69" s="19">
        <f t="shared" si="15"/>
        <v>7</v>
      </c>
      <c r="C69" s="74">
        <v>45457</v>
      </c>
      <c r="D69" s="21" t="s">
        <v>39</v>
      </c>
      <c r="E69" s="21" t="s">
        <v>347</v>
      </c>
      <c r="F69" s="20">
        <v>35</v>
      </c>
      <c r="G69" s="20">
        <v>75</v>
      </c>
      <c r="H69" s="21">
        <v>40</v>
      </c>
      <c r="I69" s="20">
        <v>60</v>
      </c>
      <c r="J69" s="21">
        <f t="shared" si="16"/>
        <v>2400</v>
      </c>
      <c r="K69" s="8"/>
      <c r="V69" s="5">
        <f t="shared" si="13"/>
        <v>1</v>
      </c>
      <c r="W69" s="5">
        <f t="shared" si="14"/>
        <v>0</v>
      </c>
    </row>
    <row r="70" spans="1:23" s="5" customFormat="1">
      <c r="A70" s="7"/>
      <c r="B70" s="19">
        <f t="shared" si="15"/>
        <v>8</v>
      </c>
      <c r="C70" s="74">
        <v>45464</v>
      </c>
      <c r="D70" s="21" t="s">
        <v>39</v>
      </c>
      <c r="E70" s="21" t="s">
        <v>351</v>
      </c>
      <c r="F70" s="20">
        <v>50</v>
      </c>
      <c r="G70" s="20">
        <v>250</v>
      </c>
      <c r="H70" s="21">
        <v>200</v>
      </c>
      <c r="I70" s="20">
        <v>40</v>
      </c>
      <c r="J70" s="21">
        <f t="shared" si="16"/>
        <v>8000</v>
      </c>
      <c r="K70" s="8"/>
      <c r="V70" s="5">
        <f t="shared" si="13"/>
        <v>1</v>
      </c>
      <c r="W70" s="5">
        <f t="shared" si="14"/>
        <v>0</v>
      </c>
    </row>
    <row r="71" spans="1:23" s="5" customFormat="1">
      <c r="A71" s="7"/>
      <c r="B71" s="19">
        <f t="shared" si="15"/>
        <v>9</v>
      </c>
      <c r="C71" s="74">
        <v>45467</v>
      </c>
      <c r="D71" s="21" t="s">
        <v>39</v>
      </c>
      <c r="E71" s="21" t="s">
        <v>357</v>
      </c>
      <c r="F71" s="20">
        <v>50</v>
      </c>
      <c r="G71" s="19">
        <v>250</v>
      </c>
      <c r="H71" s="21">
        <v>200</v>
      </c>
      <c r="I71" s="20">
        <v>60</v>
      </c>
      <c r="J71" s="21">
        <f t="shared" si="16"/>
        <v>12000</v>
      </c>
      <c r="K71" s="8"/>
      <c r="V71" s="5">
        <f t="shared" si="13"/>
        <v>1</v>
      </c>
      <c r="W71" s="5">
        <f t="shared" si="14"/>
        <v>0</v>
      </c>
    </row>
    <row r="72" spans="1:23" s="5" customFormat="1">
      <c r="A72" s="7"/>
      <c r="B72" s="19">
        <v>10</v>
      </c>
      <c r="C72" s="74">
        <v>45471</v>
      </c>
      <c r="D72" s="21" t="s">
        <v>39</v>
      </c>
      <c r="E72" s="21" t="s">
        <v>356</v>
      </c>
      <c r="F72" s="20">
        <v>50</v>
      </c>
      <c r="G72" s="19">
        <v>0</v>
      </c>
      <c r="H72" s="21">
        <v>-50</v>
      </c>
      <c r="I72" s="20">
        <v>40</v>
      </c>
      <c r="J72" s="21">
        <f t="shared" si="16"/>
        <v>-2000</v>
      </c>
      <c r="K72" s="8"/>
      <c r="V72" s="5">
        <f t="shared" si="13"/>
        <v>0</v>
      </c>
      <c r="W72" s="5">
        <f t="shared" si="14"/>
        <v>1</v>
      </c>
    </row>
    <row r="73" spans="1:23" s="5" customFormat="1">
      <c r="A73" s="7"/>
      <c r="B73" s="19">
        <v>11</v>
      </c>
      <c r="C73" s="74">
        <v>45471</v>
      </c>
      <c r="D73" s="21" t="s">
        <v>39</v>
      </c>
      <c r="E73" s="21" t="s">
        <v>358</v>
      </c>
      <c r="F73" s="20">
        <v>70</v>
      </c>
      <c r="G73" s="19">
        <v>98</v>
      </c>
      <c r="H73" s="21">
        <v>28</v>
      </c>
      <c r="I73" s="20">
        <v>40</v>
      </c>
      <c r="J73" s="21">
        <f t="shared" si="16"/>
        <v>1120</v>
      </c>
      <c r="K73" s="8"/>
      <c r="V73" s="5">
        <f t="shared" si="13"/>
        <v>1</v>
      </c>
      <c r="W73" s="5">
        <f t="shared" si="14"/>
        <v>0</v>
      </c>
    </row>
    <row r="74" spans="1:23" s="5" customFormat="1">
      <c r="A74" s="7"/>
      <c r="B74" s="19">
        <v>12</v>
      </c>
      <c r="C74" s="74"/>
      <c r="D74" s="21"/>
      <c r="E74" s="21"/>
      <c r="F74" s="20"/>
      <c r="G74" s="19"/>
      <c r="H74" s="21"/>
      <c r="I74" s="20"/>
      <c r="J74" s="21">
        <f t="shared" si="16"/>
        <v>0</v>
      </c>
      <c r="K74" s="8"/>
      <c r="V74" s="5">
        <f t="shared" si="13"/>
        <v>0</v>
      </c>
      <c r="W74" s="5">
        <f t="shared" si="14"/>
        <v>0</v>
      </c>
    </row>
    <row r="75" spans="1:23" s="5" customFormat="1">
      <c r="A75" s="7"/>
      <c r="B75" s="19">
        <v>13</v>
      </c>
      <c r="C75" s="74"/>
      <c r="D75" s="21"/>
      <c r="E75" s="21"/>
      <c r="F75" s="20"/>
      <c r="G75" s="19"/>
      <c r="H75" s="21"/>
      <c r="I75" s="20"/>
      <c r="J75" s="21">
        <f t="shared" si="16"/>
        <v>0</v>
      </c>
      <c r="K75" s="8"/>
      <c r="V75" s="5">
        <f t="shared" si="13"/>
        <v>0</v>
      </c>
      <c r="W75" s="5">
        <f t="shared" si="14"/>
        <v>0</v>
      </c>
    </row>
    <row r="76" spans="1:23" s="5" customFormat="1" ht="24" thickBot="1">
      <c r="A76" s="7"/>
      <c r="B76" s="216" t="s">
        <v>19</v>
      </c>
      <c r="C76" s="217"/>
      <c r="D76" s="217"/>
      <c r="E76" s="217"/>
      <c r="F76" s="217"/>
      <c r="G76" s="217"/>
      <c r="H76" s="218"/>
      <c r="I76" s="27" t="s">
        <v>20</v>
      </c>
      <c r="J76" s="28">
        <f>SUM(J63:J75)</f>
        <v>31040</v>
      </c>
      <c r="K76" s="8"/>
      <c r="V76" s="5">
        <f>SUM(V63:V75)</f>
        <v>9</v>
      </c>
      <c r="W76" s="5">
        <f>SUM(W63:W75)</f>
        <v>2</v>
      </c>
    </row>
    <row r="77" spans="1:23" s="5" customFormat="1" ht="30" customHeight="1" thickBot="1">
      <c r="A77" s="29"/>
      <c r="B77" s="30"/>
      <c r="C77" s="30"/>
      <c r="D77" s="30"/>
      <c r="E77" s="30"/>
      <c r="F77" s="30"/>
      <c r="G77" s="30"/>
      <c r="H77" s="31"/>
      <c r="I77" s="30"/>
      <c r="J77" s="31"/>
      <c r="K77" s="32"/>
    </row>
  </sheetData>
  <mergeCells count="54">
    <mergeCell ref="B61:J61"/>
    <mergeCell ref="B76:H76"/>
    <mergeCell ref="B38:H38"/>
    <mergeCell ref="B42:J42"/>
    <mergeCell ref="B43:J43"/>
    <mergeCell ref="B44:J44"/>
    <mergeCell ref="B55:H55"/>
    <mergeCell ref="B59:J59"/>
    <mergeCell ref="Q10:Q11"/>
    <mergeCell ref="R10:R11"/>
    <mergeCell ref="M12:M13"/>
    <mergeCell ref="N12:N13"/>
    <mergeCell ref="B60:J60"/>
    <mergeCell ref="B27:J27"/>
    <mergeCell ref="M10:M11"/>
    <mergeCell ref="N10:N11"/>
    <mergeCell ref="O10:O11"/>
    <mergeCell ref="P10:P11"/>
    <mergeCell ref="B21:H21"/>
    <mergeCell ref="B25:J25"/>
    <mergeCell ref="B26:J26"/>
    <mergeCell ref="O12:O13"/>
    <mergeCell ref="P12:P13"/>
    <mergeCell ref="Q12:Q13"/>
    <mergeCell ref="P2:P3"/>
    <mergeCell ref="Q2:Q3"/>
    <mergeCell ref="R8:R9"/>
    <mergeCell ref="M6:M7"/>
    <mergeCell ref="N6:N7"/>
    <mergeCell ref="O6:O7"/>
    <mergeCell ref="P6:P7"/>
    <mergeCell ref="Q6:Q7"/>
    <mergeCell ref="R6:R7"/>
    <mergeCell ref="M8:M9"/>
    <mergeCell ref="N8:N9"/>
    <mergeCell ref="O8:O9"/>
    <mergeCell ref="P8:P9"/>
    <mergeCell ref="Q8:Q9"/>
    <mergeCell ref="R12:R13"/>
    <mergeCell ref="M14:O16"/>
    <mergeCell ref="P14:R16"/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</mergeCells>
  <hyperlinks>
    <hyperlink ref="B38" r:id="rId1"/>
    <hyperlink ref="B55" r:id="rId2"/>
    <hyperlink ref="B76" r:id="rId3"/>
    <hyperlink ref="M1" location="'MASTER '!A1" display="Back"/>
    <hyperlink ref="M6:M7" location="'SEP 2023'!A30" display="FINNIFTY"/>
    <hyperlink ref="M10:M11" location="'SEP 2023'!A70" display="SENSEX"/>
    <hyperlink ref="M8:M9" location="'SEP 2023'!A50" display="MIDCPNIFTY"/>
    <hyperlink ref="M4:M5" location="'SEP 2023'!A1" display="INDEX OPTION"/>
    <hyperlink ref="B21" r:id="rId4"/>
  </hyperlinks>
  <pageMargins left="0.7" right="0.7" top="0.75" bottom="0.75" header="0.3" footer="0.3"/>
  <drawing r:id="rId5"/>
</worksheet>
</file>

<file path=xl/worksheets/sheet19.xml><?xml version="1.0" encoding="utf-8"?>
<worksheet xmlns="http://schemas.openxmlformats.org/spreadsheetml/2006/main" xmlns:r="http://schemas.openxmlformats.org/officeDocument/2006/relationships">
  <dimension ref="A1:W77"/>
  <sheetViews>
    <sheetView workbookViewId="0">
      <selection activeCell="O22" sqref="N22:O23"/>
    </sheetView>
  </sheetViews>
  <sheetFormatPr defaultRowHeight="15"/>
  <cols>
    <col min="1" max="1" width="4.85546875" customWidth="1"/>
    <col min="3" max="3" width="12.28515625" customWidth="1"/>
    <col min="5" max="5" width="23.140625" customWidth="1"/>
    <col min="6" max="6" width="11.5703125" customWidth="1"/>
    <col min="7" max="7" width="10.5703125" customWidth="1"/>
    <col min="8" max="8" width="12" customWidth="1"/>
    <col min="10" max="10" width="11" customWidth="1"/>
    <col min="11" max="11" width="4.7109375" customWidth="1"/>
    <col min="13" max="13" width="15" customWidth="1"/>
    <col min="18" max="18" width="10.5703125" customWidth="1"/>
  </cols>
  <sheetData>
    <row r="1" spans="1:23" s="5" customFormat="1" ht="30" customHeight="1" thickBot="1">
      <c r="A1" s="1" t="s">
        <v>394</v>
      </c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45474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307</v>
      </c>
      <c r="C4" s="172"/>
      <c r="D4" s="172"/>
      <c r="E4" s="172"/>
      <c r="F4" s="172"/>
      <c r="G4" s="172"/>
      <c r="H4" s="172"/>
      <c r="I4" s="172"/>
      <c r="J4" s="173"/>
      <c r="K4" s="8"/>
      <c r="M4" s="174" t="s">
        <v>25</v>
      </c>
      <c r="N4" s="176">
        <f>COUNT(C6:C20)</f>
        <v>11</v>
      </c>
      <c r="O4" s="178">
        <f>V21</f>
        <v>10</v>
      </c>
      <c r="P4" s="178">
        <f>W21</f>
        <v>1</v>
      </c>
      <c r="Q4" s="180">
        <f>N4-O4-P4</f>
        <v>0</v>
      </c>
      <c r="R4" s="182">
        <f>O4/N4</f>
        <v>0.90909090909090906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21</v>
      </c>
      <c r="J5" s="14" t="s">
        <v>16</v>
      </c>
      <c r="K5" s="8"/>
      <c r="M5" s="175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6">
        <v>1</v>
      </c>
      <c r="C6" s="73">
        <v>45476</v>
      </c>
      <c r="D6" s="17" t="s">
        <v>39</v>
      </c>
      <c r="E6" s="17" t="s">
        <v>362</v>
      </c>
      <c r="F6" s="18">
        <v>40</v>
      </c>
      <c r="G6" s="18">
        <v>85</v>
      </c>
      <c r="H6" s="18">
        <v>45</v>
      </c>
      <c r="I6" s="49">
        <v>60</v>
      </c>
      <c r="J6" s="38">
        <f>H6*I6</f>
        <v>2700</v>
      </c>
      <c r="K6" s="8"/>
      <c r="M6" s="189" t="s">
        <v>26</v>
      </c>
      <c r="N6" s="190">
        <f>COUNT(C29:C37)</f>
        <v>5</v>
      </c>
      <c r="O6" s="191">
        <f>V38</f>
        <v>5</v>
      </c>
      <c r="P6" s="191">
        <f>W38</f>
        <v>0</v>
      </c>
      <c r="Q6" s="192">
        <f>N6-O6-P6</f>
        <v>0</v>
      </c>
      <c r="R6" s="188">
        <f>O6/N6</f>
        <v>1</v>
      </c>
      <c r="V6" s="5">
        <f>IF($J6&gt;0,1,0)</f>
        <v>1</v>
      </c>
      <c r="W6" s="5">
        <f>IF($J6&lt;0,1,0)</f>
        <v>0</v>
      </c>
    </row>
    <row r="7" spans="1:23" s="5" customFormat="1">
      <c r="A7" s="7"/>
      <c r="B7" s="22">
        <f>B6+1</f>
        <v>2</v>
      </c>
      <c r="C7" s="74">
        <v>45477</v>
      </c>
      <c r="D7" s="21" t="s">
        <v>39</v>
      </c>
      <c r="E7" s="21" t="s">
        <v>363</v>
      </c>
      <c r="F7" s="19">
        <v>10</v>
      </c>
      <c r="G7" s="19">
        <v>40</v>
      </c>
      <c r="H7" s="19">
        <v>20</v>
      </c>
      <c r="I7" s="20">
        <v>100</v>
      </c>
      <c r="J7" s="39">
        <f>H7*I7</f>
        <v>2000</v>
      </c>
      <c r="K7" s="8"/>
      <c r="M7" s="175"/>
      <c r="N7" s="177"/>
      <c r="O7" s="179"/>
      <c r="P7" s="179"/>
      <c r="Q7" s="181"/>
      <c r="R7" s="183"/>
      <c r="V7" s="5">
        <f t="shared" ref="V7:V20" si="0">IF($J7&gt;0,1,0)</f>
        <v>1</v>
      </c>
      <c r="W7" s="5">
        <f t="shared" ref="W7:W20" si="1">IF($J7&lt;0,1,0)</f>
        <v>0</v>
      </c>
    </row>
    <row r="8" spans="1:23" s="5" customFormat="1">
      <c r="A8" s="7"/>
      <c r="B8" s="22">
        <f t="shared" ref="B8:B20" si="2">B7+1</f>
        <v>3</v>
      </c>
      <c r="C8" s="74">
        <v>45477</v>
      </c>
      <c r="D8" s="21" t="s">
        <v>39</v>
      </c>
      <c r="E8" s="21" t="s">
        <v>364</v>
      </c>
      <c r="F8" s="19">
        <v>20</v>
      </c>
      <c r="G8" s="19">
        <v>65</v>
      </c>
      <c r="H8" s="19">
        <v>15</v>
      </c>
      <c r="I8" s="20">
        <v>100</v>
      </c>
      <c r="J8" s="39">
        <f>H8*I8</f>
        <v>1500</v>
      </c>
      <c r="K8" s="8"/>
      <c r="M8" s="189" t="s">
        <v>28</v>
      </c>
      <c r="N8" s="190">
        <f>COUNT(C46:C54)</f>
        <v>6</v>
      </c>
      <c r="O8" s="191">
        <f>V55</f>
        <v>5</v>
      </c>
      <c r="P8" s="191">
        <f>W55</f>
        <v>1</v>
      </c>
      <c r="Q8" s="192">
        <f>N8-O8-P8</f>
        <v>0</v>
      </c>
      <c r="R8" s="188">
        <f>O8/N8</f>
        <v>0.83333333333333337</v>
      </c>
      <c r="V8" s="5">
        <f>IF($J8&gt;0,1,0)</f>
        <v>1</v>
      </c>
      <c r="W8" s="5">
        <f>IF($J8&lt;0,1,0)</f>
        <v>0</v>
      </c>
    </row>
    <row r="9" spans="1:23" s="5" customFormat="1">
      <c r="A9" s="7"/>
      <c r="B9" s="22">
        <f t="shared" si="2"/>
        <v>4</v>
      </c>
      <c r="C9" s="74">
        <v>45483</v>
      </c>
      <c r="D9" s="21" t="s">
        <v>39</v>
      </c>
      <c r="E9" s="21" t="s">
        <v>370</v>
      </c>
      <c r="F9" s="19">
        <v>40</v>
      </c>
      <c r="G9" s="19">
        <v>53</v>
      </c>
      <c r="H9" s="19">
        <v>13</v>
      </c>
      <c r="I9" s="20">
        <v>60</v>
      </c>
      <c r="J9" s="39">
        <f t="shared" ref="J9:J20" si="3">H9*I9</f>
        <v>780</v>
      </c>
      <c r="K9" s="8"/>
      <c r="M9" s="175"/>
      <c r="N9" s="177"/>
      <c r="O9" s="179"/>
      <c r="P9" s="179"/>
      <c r="Q9" s="181"/>
      <c r="R9" s="183"/>
      <c r="V9" s="5">
        <f>IF($J9&gt;0,1,0)</f>
        <v>1</v>
      </c>
      <c r="W9" s="5">
        <f>IF($J9&lt;0,1,0)</f>
        <v>0</v>
      </c>
    </row>
    <row r="10" spans="1:23" s="5" customFormat="1">
      <c r="A10" s="7"/>
      <c r="B10" s="22">
        <f t="shared" si="2"/>
        <v>5</v>
      </c>
      <c r="C10" s="74">
        <v>45483</v>
      </c>
      <c r="D10" s="21" t="s">
        <v>39</v>
      </c>
      <c r="E10" s="21" t="s">
        <v>371</v>
      </c>
      <c r="F10" s="19">
        <v>40</v>
      </c>
      <c r="G10" s="19">
        <v>60</v>
      </c>
      <c r="H10" s="19">
        <v>20</v>
      </c>
      <c r="I10" s="20">
        <v>60</v>
      </c>
      <c r="J10" s="39">
        <f t="shared" si="3"/>
        <v>1200</v>
      </c>
      <c r="K10" s="8"/>
      <c r="M10" s="189" t="s">
        <v>27</v>
      </c>
      <c r="N10" s="190">
        <f>COUNT(C63:C75)</f>
        <v>10</v>
      </c>
      <c r="O10" s="191">
        <f>V76</f>
        <v>9</v>
      </c>
      <c r="P10" s="191">
        <f>W76</f>
        <v>1</v>
      </c>
      <c r="Q10" s="192">
        <v>0</v>
      </c>
      <c r="R10" s="188">
        <f>O10/N10</f>
        <v>0.9</v>
      </c>
      <c r="V10" s="5">
        <f>IF($J10&gt;0,1,0)</f>
        <v>1</v>
      </c>
      <c r="W10" s="5">
        <f>IF($J10&lt;0,1,0)</f>
        <v>0</v>
      </c>
    </row>
    <row r="11" spans="1:23" s="5" customFormat="1" ht="15.75" thickBot="1">
      <c r="A11" s="7"/>
      <c r="B11" s="22">
        <f t="shared" si="2"/>
        <v>6</v>
      </c>
      <c r="C11" s="74">
        <v>45484</v>
      </c>
      <c r="D11" s="21" t="s">
        <v>39</v>
      </c>
      <c r="E11" s="21" t="s">
        <v>372</v>
      </c>
      <c r="F11" s="19">
        <v>30</v>
      </c>
      <c r="G11" s="19">
        <v>98</v>
      </c>
      <c r="H11" s="19">
        <v>68</v>
      </c>
      <c r="I11" s="20">
        <v>100</v>
      </c>
      <c r="J11" s="39">
        <f t="shared" si="3"/>
        <v>6800</v>
      </c>
      <c r="K11" s="8"/>
      <c r="M11" s="175"/>
      <c r="N11" s="177"/>
      <c r="O11" s="179"/>
      <c r="P11" s="179"/>
      <c r="Q11" s="181"/>
      <c r="R11" s="183"/>
      <c r="V11" s="5">
        <f t="shared" si="0"/>
        <v>1</v>
      </c>
      <c r="W11" s="5">
        <f t="shared" si="1"/>
        <v>0</v>
      </c>
    </row>
    <row r="12" spans="1:23" s="5" customFormat="1" ht="15" customHeight="1">
      <c r="A12" s="7"/>
      <c r="B12" s="22">
        <f>B11+1</f>
        <v>7</v>
      </c>
      <c r="C12" s="74">
        <v>45489</v>
      </c>
      <c r="D12" s="21" t="s">
        <v>39</v>
      </c>
      <c r="E12" s="21" t="s">
        <v>377</v>
      </c>
      <c r="F12" s="19">
        <v>35</v>
      </c>
      <c r="G12" s="19">
        <v>55</v>
      </c>
      <c r="H12" s="19">
        <v>20</v>
      </c>
      <c r="I12" s="20">
        <v>60</v>
      </c>
      <c r="J12" s="39">
        <f t="shared" si="3"/>
        <v>1200</v>
      </c>
      <c r="K12" s="8"/>
      <c r="M12" s="211" t="s">
        <v>72</v>
      </c>
      <c r="N12" s="213">
        <f>SUM(N4:N11)</f>
        <v>32</v>
      </c>
      <c r="O12" s="213">
        <f t="shared" ref="O12:Q12" si="4">SUM(O4:O11)</f>
        <v>29</v>
      </c>
      <c r="P12" s="213">
        <f t="shared" si="4"/>
        <v>3</v>
      </c>
      <c r="Q12" s="213">
        <f t="shared" si="4"/>
        <v>0</v>
      </c>
      <c r="R12" s="182">
        <f>O12/N12</f>
        <v>0.90625</v>
      </c>
      <c r="V12" s="5">
        <f t="shared" si="0"/>
        <v>1</v>
      </c>
      <c r="W12" s="5">
        <f t="shared" si="1"/>
        <v>0</v>
      </c>
    </row>
    <row r="13" spans="1:23" s="5" customFormat="1" ht="15" customHeight="1" thickBot="1">
      <c r="A13" s="7"/>
      <c r="B13" s="75">
        <f t="shared" si="2"/>
        <v>8</v>
      </c>
      <c r="C13" s="74">
        <v>45491</v>
      </c>
      <c r="D13" s="76" t="s">
        <v>39</v>
      </c>
      <c r="E13" s="76" t="s">
        <v>378</v>
      </c>
      <c r="F13" s="77">
        <v>20</v>
      </c>
      <c r="G13" s="77">
        <v>155</v>
      </c>
      <c r="H13" s="77">
        <v>135</v>
      </c>
      <c r="I13" s="78">
        <v>100</v>
      </c>
      <c r="J13" s="39">
        <f>H13*I13</f>
        <v>13500</v>
      </c>
      <c r="K13" s="8"/>
      <c r="M13" s="212"/>
      <c r="N13" s="214"/>
      <c r="O13" s="214"/>
      <c r="P13" s="214"/>
      <c r="Q13" s="214"/>
      <c r="R13" s="215"/>
      <c r="V13" s="5">
        <f t="shared" si="0"/>
        <v>1</v>
      </c>
      <c r="W13" s="5">
        <f t="shared" si="1"/>
        <v>0</v>
      </c>
    </row>
    <row r="14" spans="1:23" s="5" customFormat="1" ht="15" customHeight="1">
      <c r="A14" s="7"/>
      <c r="B14" s="75">
        <f t="shared" si="2"/>
        <v>9</v>
      </c>
      <c r="C14" s="74">
        <v>45497</v>
      </c>
      <c r="D14" s="76" t="s">
        <v>39</v>
      </c>
      <c r="E14" s="76" t="s">
        <v>383</v>
      </c>
      <c r="F14" s="77">
        <v>50</v>
      </c>
      <c r="G14" s="77">
        <v>189</v>
      </c>
      <c r="H14" s="77">
        <v>139</v>
      </c>
      <c r="I14" s="78">
        <v>60</v>
      </c>
      <c r="J14" s="79">
        <f t="shared" si="3"/>
        <v>8340</v>
      </c>
      <c r="K14" s="8"/>
      <c r="M14" s="193" t="s">
        <v>18</v>
      </c>
      <c r="N14" s="194"/>
      <c r="O14" s="195"/>
      <c r="P14" s="202">
        <f>R12</f>
        <v>0.90625</v>
      </c>
      <c r="Q14" s="203"/>
      <c r="R14" s="204"/>
      <c r="V14" s="5">
        <f t="shared" si="0"/>
        <v>1</v>
      </c>
      <c r="W14" s="5">
        <f t="shared" si="1"/>
        <v>0</v>
      </c>
    </row>
    <row r="15" spans="1:23" s="5" customFormat="1" ht="15" customHeight="1">
      <c r="A15" s="7"/>
      <c r="B15" s="22">
        <f t="shared" si="2"/>
        <v>10</v>
      </c>
      <c r="C15" s="74">
        <v>45498</v>
      </c>
      <c r="D15" s="76" t="s">
        <v>39</v>
      </c>
      <c r="E15" s="76" t="s">
        <v>384</v>
      </c>
      <c r="F15" s="77">
        <v>25</v>
      </c>
      <c r="G15" s="77">
        <v>0</v>
      </c>
      <c r="H15" s="77">
        <v>-25</v>
      </c>
      <c r="I15" s="78">
        <v>100</v>
      </c>
      <c r="J15" s="79">
        <f t="shared" si="3"/>
        <v>-2500</v>
      </c>
      <c r="K15" s="8"/>
      <c r="M15" s="196"/>
      <c r="N15" s="197"/>
      <c r="O15" s="198"/>
      <c r="P15" s="205"/>
      <c r="Q15" s="206"/>
      <c r="R15" s="207"/>
      <c r="V15" s="5">
        <f t="shared" si="0"/>
        <v>0</v>
      </c>
      <c r="W15" s="5">
        <f t="shared" si="1"/>
        <v>1</v>
      </c>
    </row>
    <row r="16" spans="1:23" s="5" customFormat="1" ht="15.75" customHeight="1" thickBot="1">
      <c r="A16" s="7"/>
      <c r="B16" s="22">
        <f t="shared" si="2"/>
        <v>11</v>
      </c>
      <c r="C16" s="74">
        <v>45504</v>
      </c>
      <c r="D16" s="21" t="s">
        <v>39</v>
      </c>
      <c r="E16" s="21" t="s">
        <v>389</v>
      </c>
      <c r="F16" s="19">
        <v>60</v>
      </c>
      <c r="G16" s="19">
        <v>95</v>
      </c>
      <c r="H16" s="19">
        <v>35</v>
      </c>
      <c r="I16" s="20">
        <v>60</v>
      </c>
      <c r="J16" s="79">
        <f t="shared" si="3"/>
        <v>2100</v>
      </c>
      <c r="K16" s="8"/>
      <c r="M16" s="199"/>
      <c r="N16" s="200"/>
      <c r="O16" s="201"/>
      <c r="P16" s="208"/>
      <c r="Q16" s="209"/>
      <c r="R16" s="210"/>
      <c r="V16" s="5">
        <f t="shared" si="0"/>
        <v>1</v>
      </c>
      <c r="W16" s="5">
        <f t="shared" si="1"/>
        <v>0</v>
      </c>
    </row>
    <row r="17" spans="1:23" s="5" customFormat="1" ht="15" customHeight="1">
      <c r="A17" s="7"/>
      <c r="B17" s="22">
        <f t="shared" si="2"/>
        <v>12</v>
      </c>
      <c r="C17" s="74"/>
      <c r="D17" s="21"/>
      <c r="E17" s="21"/>
      <c r="F17" s="19"/>
      <c r="G17" s="19"/>
      <c r="H17" s="19"/>
      <c r="I17" s="20"/>
      <c r="J17" s="39">
        <f t="shared" si="3"/>
        <v>0</v>
      </c>
      <c r="K17" s="8"/>
      <c r="M17" s="5" t="s">
        <v>17</v>
      </c>
      <c r="V17" s="5">
        <f t="shared" si="0"/>
        <v>0</v>
      </c>
      <c r="W17" s="5">
        <f t="shared" si="1"/>
        <v>0</v>
      </c>
    </row>
    <row r="18" spans="1:23" s="5" customFormat="1">
      <c r="A18" s="7"/>
      <c r="B18" s="22">
        <f t="shared" si="2"/>
        <v>13</v>
      </c>
      <c r="C18" s="74"/>
      <c r="D18" s="21"/>
      <c r="E18" s="21"/>
      <c r="F18" s="19"/>
      <c r="G18" s="19"/>
      <c r="H18" s="19"/>
      <c r="I18" s="20"/>
      <c r="J18" s="39">
        <f t="shared" si="3"/>
        <v>0</v>
      </c>
      <c r="K18" s="8"/>
      <c r="M18" s="5" t="s">
        <v>17</v>
      </c>
      <c r="V18" s="5">
        <f t="shared" si="0"/>
        <v>0</v>
      </c>
      <c r="W18" s="5">
        <f t="shared" si="1"/>
        <v>0</v>
      </c>
    </row>
    <row r="19" spans="1:23" s="5" customFormat="1">
      <c r="A19" s="7"/>
      <c r="B19" s="22">
        <f t="shared" si="2"/>
        <v>14</v>
      </c>
      <c r="C19" s="74"/>
      <c r="D19" s="21"/>
      <c r="E19" s="21"/>
      <c r="F19" s="19"/>
      <c r="G19" s="19"/>
      <c r="H19" s="19"/>
      <c r="I19" s="20"/>
      <c r="J19" s="39">
        <f t="shared" si="3"/>
        <v>0</v>
      </c>
      <c r="K19" s="8"/>
      <c r="V19" s="5">
        <f t="shared" si="0"/>
        <v>0</v>
      </c>
      <c r="W19" s="5">
        <f t="shared" si="1"/>
        <v>0</v>
      </c>
    </row>
    <row r="20" spans="1:23" s="5" customFormat="1" ht="15.75" thickBot="1">
      <c r="A20" s="7"/>
      <c r="B20" s="24">
        <f t="shared" si="2"/>
        <v>15</v>
      </c>
      <c r="C20" s="74"/>
      <c r="D20" s="25"/>
      <c r="E20" s="25"/>
      <c r="F20" s="50"/>
      <c r="G20" s="50"/>
      <c r="H20" s="50"/>
      <c r="I20" s="26"/>
      <c r="J20" s="40">
        <f t="shared" si="3"/>
        <v>0</v>
      </c>
      <c r="K20" s="8"/>
      <c r="V20" s="5">
        <f t="shared" si="0"/>
        <v>0</v>
      </c>
      <c r="W20" s="5">
        <f t="shared" si="1"/>
        <v>0</v>
      </c>
    </row>
    <row r="21" spans="1:23" s="5" customFormat="1" ht="24" thickBot="1">
      <c r="A21" s="7"/>
      <c r="B21" s="216" t="s">
        <v>19</v>
      </c>
      <c r="C21" s="217"/>
      <c r="D21" s="217"/>
      <c r="E21" s="217"/>
      <c r="F21" s="217"/>
      <c r="G21" s="217"/>
      <c r="H21" s="218"/>
      <c r="I21" s="27" t="s">
        <v>20</v>
      </c>
      <c r="J21" s="28">
        <f>SUM(J6:J20)</f>
        <v>37620</v>
      </c>
      <c r="K21" s="8"/>
      <c r="V21" s="5">
        <f>SUM(V6:V20)</f>
        <v>10</v>
      </c>
      <c r="W21" s="5">
        <f>SUM(W6:W20)</f>
        <v>1</v>
      </c>
    </row>
    <row r="22" spans="1:23" s="5" customFormat="1" ht="30" customHeight="1" thickBot="1">
      <c r="A22" s="29"/>
      <c r="B22" s="30"/>
      <c r="C22" s="30"/>
      <c r="D22" s="30"/>
      <c r="E22" s="30"/>
      <c r="F22" s="30"/>
      <c r="G22" s="30"/>
      <c r="H22" s="31"/>
      <c r="I22" s="30"/>
      <c r="J22" s="31"/>
      <c r="K22" s="32"/>
      <c r="M22" s="5" t="s">
        <v>17</v>
      </c>
    </row>
    <row r="23" spans="1:23" s="5" customFormat="1" ht="15.75" thickBot="1">
      <c r="A23" s="15"/>
      <c r="B23" s="15"/>
      <c r="C23" s="15"/>
      <c r="D23" s="15"/>
      <c r="E23" s="15"/>
      <c r="F23" s="15"/>
      <c r="G23" s="15"/>
      <c r="H23" s="33"/>
      <c r="I23" s="15"/>
      <c r="J23" s="33"/>
      <c r="K23" s="15"/>
    </row>
    <row r="24" spans="1:23" s="5" customFormat="1" ht="30" customHeight="1" thickBot="1">
      <c r="A24" s="1"/>
      <c r="B24" s="2"/>
      <c r="C24" s="2"/>
      <c r="D24" s="2"/>
      <c r="E24" s="2"/>
      <c r="F24" s="2"/>
      <c r="G24" s="2"/>
      <c r="H24" s="3"/>
      <c r="I24" s="2"/>
      <c r="J24" s="3"/>
      <c r="K24" s="4"/>
    </row>
    <row r="25" spans="1:23" s="5" customFormat="1" ht="27" thickBot="1">
      <c r="A25" s="7" t="s">
        <v>1</v>
      </c>
      <c r="B25" s="155" t="s">
        <v>2</v>
      </c>
      <c r="C25" s="156"/>
      <c r="D25" s="156"/>
      <c r="E25" s="156"/>
      <c r="F25" s="156"/>
      <c r="G25" s="156"/>
      <c r="H25" s="156"/>
      <c r="I25" s="156"/>
      <c r="J25" s="157"/>
      <c r="K25" s="8"/>
      <c r="O25" s="34"/>
      <c r="P25" s="34"/>
      <c r="Q25" s="34"/>
      <c r="R25" s="34"/>
    </row>
    <row r="26" spans="1:23" s="5" customFormat="1" ht="16.5" thickBot="1">
      <c r="A26" s="7"/>
      <c r="B26" s="168">
        <v>45474</v>
      </c>
      <c r="C26" s="169"/>
      <c r="D26" s="169"/>
      <c r="E26" s="169"/>
      <c r="F26" s="169"/>
      <c r="G26" s="169"/>
      <c r="H26" s="169"/>
      <c r="I26" s="169"/>
      <c r="J26" s="170"/>
      <c r="K26" s="8"/>
    </row>
    <row r="27" spans="1:23" s="5" customFormat="1" ht="16.5" thickBot="1">
      <c r="A27" s="7"/>
      <c r="B27" s="171" t="s">
        <v>177</v>
      </c>
      <c r="C27" s="172"/>
      <c r="D27" s="172"/>
      <c r="E27" s="172"/>
      <c r="F27" s="172"/>
      <c r="G27" s="172"/>
      <c r="H27" s="172"/>
      <c r="I27" s="172"/>
      <c r="J27" s="173"/>
      <c r="K27" s="8"/>
    </row>
    <row r="28" spans="1:23" s="34" customFormat="1" ht="15.75" thickBot="1">
      <c r="A28" s="35"/>
      <c r="B28" s="9" t="s">
        <v>9</v>
      </c>
      <c r="C28" s="10" t="s">
        <v>10</v>
      </c>
      <c r="D28" s="11" t="s">
        <v>11</v>
      </c>
      <c r="E28" s="11" t="s">
        <v>12</v>
      </c>
      <c r="F28" s="12" t="s">
        <v>155</v>
      </c>
      <c r="G28" s="12" t="s">
        <v>156</v>
      </c>
      <c r="H28" s="36" t="s">
        <v>157</v>
      </c>
      <c r="I28" s="12" t="s">
        <v>21</v>
      </c>
      <c r="J28" s="14" t="s">
        <v>16</v>
      </c>
      <c r="K28" s="37"/>
      <c r="M28" s="5"/>
      <c r="N28" s="5"/>
      <c r="O28" s="5"/>
      <c r="P28" s="5"/>
      <c r="Q28" s="5"/>
      <c r="R28" s="5"/>
      <c r="V28" s="15" t="s">
        <v>5</v>
      </c>
      <c r="W28" s="15" t="s">
        <v>6</v>
      </c>
    </row>
    <row r="29" spans="1:23" s="5" customFormat="1">
      <c r="A29" s="7"/>
      <c r="B29" s="16">
        <v>1</v>
      </c>
      <c r="C29" s="73">
        <v>45475</v>
      </c>
      <c r="D29" s="17" t="s">
        <v>39</v>
      </c>
      <c r="E29" s="17" t="s">
        <v>361</v>
      </c>
      <c r="F29" s="18">
        <v>15</v>
      </c>
      <c r="G29" s="18">
        <v>28</v>
      </c>
      <c r="H29" s="18">
        <v>13</v>
      </c>
      <c r="I29" s="49">
        <v>80</v>
      </c>
      <c r="J29" s="38">
        <f>H29*I29</f>
        <v>1040</v>
      </c>
      <c r="K29" s="8"/>
      <c r="V29" s="5">
        <f>IF($J29&gt;0,1,0)</f>
        <v>1</v>
      </c>
      <c r="W29" s="5">
        <f>IF($J29&lt;0,1,0)</f>
        <v>0</v>
      </c>
    </row>
    <row r="30" spans="1:23" s="5" customFormat="1">
      <c r="A30" s="7"/>
      <c r="B30" s="22">
        <f>B29+1</f>
        <v>2</v>
      </c>
      <c r="C30" s="74">
        <v>45482</v>
      </c>
      <c r="D30" s="21" t="s">
        <v>39</v>
      </c>
      <c r="E30" s="21" t="s">
        <v>369</v>
      </c>
      <c r="F30" s="19">
        <v>10</v>
      </c>
      <c r="G30" s="19">
        <v>55</v>
      </c>
      <c r="H30" s="19">
        <v>45</v>
      </c>
      <c r="I30" s="20">
        <v>80</v>
      </c>
      <c r="J30" s="39">
        <f>H30*I30</f>
        <v>3600</v>
      </c>
      <c r="K30" s="8"/>
      <c r="O30" s="5" t="s">
        <v>17</v>
      </c>
      <c r="V30" s="5">
        <f t="shared" ref="V30:V37" si="5">IF($J30&gt;0,1,0)</f>
        <v>1</v>
      </c>
      <c r="W30" s="5">
        <f t="shared" ref="W30:W37" si="6">IF($J30&lt;0,1,0)</f>
        <v>0</v>
      </c>
    </row>
    <row r="31" spans="1:23" s="5" customFormat="1">
      <c r="A31" s="7"/>
      <c r="B31" s="22">
        <f t="shared" ref="B31:B37" si="7">B30+1</f>
        <v>3</v>
      </c>
      <c r="C31" s="74">
        <v>45489</v>
      </c>
      <c r="D31" s="21" t="s">
        <v>39</v>
      </c>
      <c r="E31" s="21" t="s">
        <v>379</v>
      </c>
      <c r="F31" s="19">
        <v>20</v>
      </c>
      <c r="G31" s="19">
        <v>33</v>
      </c>
      <c r="H31" s="19">
        <v>13</v>
      </c>
      <c r="I31" s="20">
        <v>80</v>
      </c>
      <c r="J31" s="39">
        <f>H31*I31</f>
        <v>1040</v>
      </c>
      <c r="K31" s="8"/>
      <c r="V31" s="5">
        <f t="shared" si="5"/>
        <v>1</v>
      </c>
      <c r="W31" s="5">
        <f t="shared" si="6"/>
        <v>0</v>
      </c>
    </row>
    <row r="32" spans="1:23" s="5" customFormat="1">
      <c r="A32" s="7"/>
      <c r="B32" s="22">
        <f t="shared" si="7"/>
        <v>4</v>
      </c>
      <c r="C32" s="74">
        <v>45496</v>
      </c>
      <c r="D32" s="21" t="s">
        <v>39</v>
      </c>
      <c r="E32" s="21" t="s">
        <v>382</v>
      </c>
      <c r="F32" s="19">
        <v>60</v>
      </c>
      <c r="G32" s="19">
        <v>167</v>
      </c>
      <c r="H32" s="19">
        <v>107</v>
      </c>
      <c r="I32" s="96">
        <v>80</v>
      </c>
      <c r="J32" s="39">
        <f>I32*H32</f>
        <v>8560</v>
      </c>
      <c r="K32" s="8"/>
      <c r="L32" s="5" t="s">
        <v>17</v>
      </c>
      <c r="V32" s="5">
        <f t="shared" si="5"/>
        <v>1</v>
      </c>
      <c r="W32" s="5">
        <f t="shared" si="6"/>
        <v>0</v>
      </c>
    </row>
    <row r="33" spans="1:23" s="5" customFormat="1">
      <c r="A33" s="7"/>
      <c r="B33" s="22">
        <f t="shared" si="7"/>
        <v>5</v>
      </c>
      <c r="C33" s="74">
        <v>45503</v>
      </c>
      <c r="D33" s="21" t="s">
        <v>39</v>
      </c>
      <c r="E33" s="21" t="s">
        <v>388</v>
      </c>
      <c r="F33" s="19">
        <v>25</v>
      </c>
      <c r="G33" s="19">
        <v>110</v>
      </c>
      <c r="H33" s="19">
        <v>85</v>
      </c>
      <c r="I33" s="96">
        <v>80</v>
      </c>
      <c r="J33" s="39">
        <f>I33*H33</f>
        <v>6800</v>
      </c>
      <c r="K33" s="8"/>
      <c r="V33" s="5">
        <f t="shared" si="5"/>
        <v>1</v>
      </c>
      <c r="W33" s="5">
        <f t="shared" si="6"/>
        <v>0</v>
      </c>
    </row>
    <row r="34" spans="1:23" s="5" customFormat="1">
      <c r="A34" s="7"/>
      <c r="B34" s="22">
        <f t="shared" si="7"/>
        <v>6</v>
      </c>
      <c r="C34" s="74"/>
      <c r="D34" s="21"/>
      <c r="E34" s="21"/>
      <c r="F34" s="19"/>
      <c r="G34" s="19"/>
      <c r="H34" s="19"/>
      <c r="I34" s="20"/>
      <c r="J34" s="39">
        <f>I34*H34</f>
        <v>0</v>
      </c>
      <c r="K34" s="8"/>
      <c r="V34" s="5">
        <f t="shared" si="5"/>
        <v>0</v>
      </c>
      <c r="W34" s="5">
        <f t="shared" si="6"/>
        <v>0</v>
      </c>
    </row>
    <row r="35" spans="1:23" s="5" customFormat="1">
      <c r="A35" s="7"/>
      <c r="B35" s="22">
        <f t="shared" si="7"/>
        <v>7</v>
      </c>
      <c r="C35" s="74"/>
      <c r="D35" s="21"/>
      <c r="E35" s="21"/>
      <c r="F35" s="19"/>
      <c r="G35" s="19"/>
      <c r="H35" s="19"/>
      <c r="I35" s="20"/>
      <c r="J35" s="39">
        <f t="shared" ref="J35:J37" si="8">I35*H35</f>
        <v>0</v>
      </c>
      <c r="K35" s="8"/>
      <c r="V35" s="5">
        <f t="shared" si="5"/>
        <v>0</v>
      </c>
      <c r="W35" s="5">
        <f t="shared" si="6"/>
        <v>0</v>
      </c>
    </row>
    <row r="36" spans="1:23" s="5" customFormat="1">
      <c r="A36" s="7"/>
      <c r="B36" s="22">
        <f t="shared" si="7"/>
        <v>8</v>
      </c>
      <c r="C36" s="74"/>
      <c r="D36" s="21"/>
      <c r="E36" s="21"/>
      <c r="F36" s="19"/>
      <c r="G36" s="19"/>
      <c r="H36" s="19"/>
      <c r="I36" s="20"/>
      <c r="J36" s="39">
        <f t="shared" si="8"/>
        <v>0</v>
      </c>
      <c r="K36" s="8"/>
      <c r="V36" s="5">
        <f t="shared" si="5"/>
        <v>0</v>
      </c>
      <c r="W36" s="5">
        <f t="shared" si="6"/>
        <v>0</v>
      </c>
    </row>
    <row r="37" spans="1:23" s="5" customFormat="1">
      <c r="A37" s="7"/>
      <c r="B37" s="22">
        <f t="shared" si="7"/>
        <v>9</v>
      </c>
      <c r="C37" s="74"/>
      <c r="D37" s="21"/>
      <c r="E37" s="21"/>
      <c r="F37" s="19"/>
      <c r="G37" s="19"/>
      <c r="H37" s="19"/>
      <c r="I37" s="20"/>
      <c r="J37" s="39">
        <f t="shared" si="8"/>
        <v>0</v>
      </c>
      <c r="K37" s="8"/>
      <c r="V37" s="5">
        <f t="shared" si="5"/>
        <v>0</v>
      </c>
      <c r="W37" s="5">
        <f t="shared" si="6"/>
        <v>0</v>
      </c>
    </row>
    <row r="38" spans="1:23" s="5" customFormat="1" ht="24" thickBot="1">
      <c r="A38" s="7"/>
      <c r="B38" s="216" t="s">
        <v>19</v>
      </c>
      <c r="C38" s="217"/>
      <c r="D38" s="217"/>
      <c r="E38" s="217"/>
      <c r="F38" s="217"/>
      <c r="G38" s="217"/>
      <c r="H38" s="218"/>
      <c r="I38" s="27" t="s">
        <v>20</v>
      </c>
      <c r="J38" s="28">
        <f>SUM(J29:J37)</f>
        <v>21040</v>
      </c>
      <c r="K38" s="8"/>
      <c r="V38" s="5">
        <f>SUM(V29:V37)</f>
        <v>5</v>
      </c>
      <c r="W38" s="5">
        <f>SUM(W29:W37)</f>
        <v>0</v>
      </c>
    </row>
    <row r="39" spans="1:23" s="5" customFormat="1" ht="30" customHeight="1" thickBot="1">
      <c r="A39" s="29"/>
      <c r="B39" s="30"/>
      <c r="C39" s="30"/>
      <c r="D39" s="30"/>
      <c r="E39" s="30"/>
      <c r="F39" s="30"/>
      <c r="G39" s="30"/>
      <c r="H39" s="31"/>
      <c r="I39" s="30"/>
      <c r="J39" s="31"/>
      <c r="K39" s="32"/>
    </row>
    <row r="40" spans="1:23" s="5" customFormat="1" ht="15.75" thickBot="1">
      <c r="A40" s="15"/>
      <c r="B40" s="15"/>
      <c r="C40" s="15"/>
      <c r="D40" s="15"/>
      <c r="E40" s="15"/>
      <c r="F40" s="15"/>
      <c r="G40" s="15"/>
      <c r="H40" s="33"/>
      <c r="I40" s="15"/>
      <c r="J40" s="33"/>
      <c r="K40" s="15"/>
    </row>
    <row r="41" spans="1:23" s="5" customFormat="1" ht="30" customHeight="1" thickBot="1">
      <c r="A41" s="1"/>
      <c r="B41" s="2"/>
      <c r="C41" s="2"/>
      <c r="D41" s="2"/>
      <c r="E41" s="2"/>
      <c r="F41" s="2"/>
      <c r="G41" s="2"/>
      <c r="H41" s="3"/>
      <c r="I41" s="2"/>
      <c r="J41" s="3"/>
      <c r="K41" s="4"/>
    </row>
    <row r="42" spans="1:23" s="5" customFormat="1" ht="27" thickBot="1">
      <c r="A42" s="7" t="s">
        <v>1</v>
      </c>
      <c r="B42" s="155" t="s">
        <v>2</v>
      </c>
      <c r="C42" s="156"/>
      <c r="D42" s="156"/>
      <c r="E42" s="156"/>
      <c r="F42" s="156"/>
      <c r="G42" s="156"/>
      <c r="H42" s="156"/>
      <c r="I42" s="156"/>
      <c r="J42" s="157"/>
      <c r="K42" s="8"/>
    </row>
    <row r="43" spans="1:23" s="5" customFormat="1" ht="16.5" thickBot="1">
      <c r="A43" s="7"/>
      <c r="B43" s="168">
        <v>45474</v>
      </c>
      <c r="C43" s="169"/>
      <c r="D43" s="169"/>
      <c r="E43" s="169"/>
      <c r="F43" s="169"/>
      <c r="G43" s="169"/>
      <c r="H43" s="169"/>
      <c r="I43" s="169"/>
      <c r="J43" s="170"/>
      <c r="K43" s="8"/>
    </row>
    <row r="44" spans="1:23" s="5" customFormat="1" ht="16.5" thickBot="1">
      <c r="A44" s="7"/>
      <c r="B44" s="171" t="s">
        <v>52</v>
      </c>
      <c r="C44" s="172"/>
      <c r="D44" s="172"/>
      <c r="E44" s="172"/>
      <c r="F44" s="172"/>
      <c r="G44" s="172"/>
      <c r="H44" s="172"/>
      <c r="I44" s="172"/>
      <c r="J44" s="173"/>
      <c r="K44" s="8"/>
    </row>
    <row r="45" spans="1:23" s="5" customFormat="1" ht="15.75" thickBot="1">
      <c r="A45" s="35"/>
      <c r="B45" s="41" t="s">
        <v>9</v>
      </c>
      <c r="C45" s="42" t="s">
        <v>10</v>
      </c>
      <c r="D45" s="43" t="s">
        <v>11</v>
      </c>
      <c r="E45" s="43" t="s">
        <v>12</v>
      </c>
      <c r="F45" s="44" t="s">
        <v>155</v>
      </c>
      <c r="G45" s="44" t="s">
        <v>156</v>
      </c>
      <c r="H45" s="45" t="s">
        <v>157</v>
      </c>
      <c r="I45" s="44" t="s">
        <v>21</v>
      </c>
      <c r="J45" s="46" t="s">
        <v>16</v>
      </c>
      <c r="K45" s="37"/>
      <c r="L45" s="34"/>
      <c r="V45" s="15" t="s">
        <v>5</v>
      </c>
      <c r="W45" s="15" t="s">
        <v>6</v>
      </c>
    </row>
    <row r="46" spans="1:23" s="5" customFormat="1">
      <c r="A46" s="7"/>
      <c r="B46" s="47">
        <v>1</v>
      </c>
      <c r="C46" s="74">
        <v>45474</v>
      </c>
      <c r="D46" s="17" t="s">
        <v>39</v>
      </c>
      <c r="E46" s="17" t="s">
        <v>359</v>
      </c>
      <c r="F46" s="18">
        <v>15</v>
      </c>
      <c r="G46" s="18">
        <v>33</v>
      </c>
      <c r="H46" s="18">
        <v>18</v>
      </c>
      <c r="I46" s="49">
        <v>75</v>
      </c>
      <c r="J46" s="38">
        <f>H46*I46</f>
        <v>1350</v>
      </c>
      <c r="K46" s="8"/>
      <c r="V46" s="5">
        <f>IF($J46&gt;0,1,0)</f>
        <v>1</v>
      </c>
      <c r="W46" s="5">
        <f>IF($J46&lt;0,1,0)</f>
        <v>0</v>
      </c>
    </row>
    <row r="47" spans="1:23" s="5" customFormat="1">
      <c r="A47" s="7"/>
      <c r="B47" s="22">
        <f>B46+1</f>
        <v>2</v>
      </c>
      <c r="C47" s="74">
        <v>45481</v>
      </c>
      <c r="D47" s="21" t="s">
        <v>39</v>
      </c>
      <c r="E47" s="21" t="s">
        <v>366</v>
      </c>
      <c r="F47" s="19">
        <v>15</v>
      </c>
      <c r="G47" s="19">
        <v>0</v>
      </c>
      <c r="H47" s="19">
        <v>-15</v>
      </c>
      <c r="I47" s="20">
        <v>75</v>
      </c>
      <c r="J47" s="39">
        <f>H47*I47</f>
        <v>-1125</v>
      </c>
      <c r="K47" s="8"/>
      <c r="V47" s="5">
        <f t="shared" ref="V47:V54" si="9">IF($J47&gt;0,1,0)</f>
        <v>0</v>
      </c>
      <c r="W47" s="5">
        <f t="shared" ref="W47:W54" si="10">IF($J47&lt;0,1,0)</f>
        <v>1</v>
      </c>
    </row>
    <row r="48" spans="1:23" s="5" customFormat="1">
      <c r="A48" s="7"/>
      <c r="B48" s="22">
        <f t="shared" ref="B48:B54" si="11">B47+1</f>
        <v>3</v>
      </c>
      <c r="C48" s="74">
        <v>45481</v>
      </c>
      <c r="D48" s="21" t="s">
        <v>39</v>
      </c>
      <c r="E48" s="21" t="s">
        <v>368</v>
      </c>
      <c r="F48" s="19">
        <v>20</v>
      </c>
      <c r="G48" s="19">
        <v>28</v>
      </c>
      <c r="H48" s="19">
        <v>8</v>
      </c>
      <c r="I48" s="20">
        <v>75</v>
      </c>
      <c r="J48" s="39">
        <f>H48*I48</f>
        <v>600</v>
      </c>
      <c r="K48" s="8"/>
      <c r="V48" s="5">
        <f t="shared" si="9"/>
        <v>1</v>
      </c>
      <c r="W48" s="5">
        <f t="shared" si="10"/>
        <v>0</v>
      </c>
    </row>
    <row r="49" spans="1:23" s="5" customFormat="1">
      <c r="A49" s="7"/>
      <c r="B49" s="22">
        <f t="shared" si="11"/>
        <v>4</v>
      </c>
      <c r="C49" s="74">
        <v>45488</v>
      </c>
      <c r="D49" s="21" t="s">
        <v>39</v>
      </c>
      <c r="E49" s="21" t="s">
        <v>375</v>
      </c>
      <c r="F49" s="20">
        <v>20</v>
      </c>
      <c r="G49" s="20">
        <v>91</v>
      </c>
      <c r="H49" s="21">
        <v>71</v>
      </c>
      <c r="I49" s="20">
        <v>75</v>
      </c>
      <c r="J49" s="39">
        <f>I49*H49</f>
        <v>5325</v>
      </c>
      <c r="K49" s="8"/>
      <c r="V49" s="5">
        <f t="shared" si="9"/>
        <v>1</v>
      </c>
      <c r="W49" s="5">
        <f t="shared" si="10"/>
        <v>0</v>
      </c>
    </row>
    <row r="50" spans="1:23" s="5" customFormat="1">
      <c r="A50" s="7"/>
      <c r="B50" s="22">
        <f t="shared" si="11"/>
        <v>5</v>
      </c>
      <c r="C50" s="74">
        <v>45495</v>
      </c>
      <c r="D50" s="21" t="s">
        <v>39</v>
      </c>
      <c r="E50" s="21" t="s">
        <v>385</v>
      </c>
      <c r="F50" s="20">
        <v>20</v>
      </c>
      <c r="G50" s="20">
        <v>145</v>
      </c>
      <c r="H50" s="21">
        <v>125</v>
      </c>
      <c r="I50" s="20">
        <v>75</v>
      </c>
      <c r="J50" s="39">
        <f>I50*H50</f>
        <v>9375</v>
      </c>
      <c r="K50" s="8"/>
      <c r="V50" s="5">
        <f t="shared" si="9"/>
        <v>1</v>
      </c>
      <c r="W50" s="5">
        <f t="shared" si="10"/>
        <v>0</v>
      </c>
    </row>
    <row r="51" spans="1:23" s="5" customFormat="1">
      <c r="A51" s="7"/>
      <c r="B51" s="22">
        <f t="shared" si="11"/>
        <v>6</v>
      </c>
      <c r="C51" s="74">
        <v>45502</v>
      </c>
      <c r="D51" s="21" t="s">
        <v>39</v>
      </c>
      <c r="E51" s="21" t="s">
        <v>386</v>
      </c>
      <c r="F51" s="20">
        <v>10</v>
      </c>
      <c r="G51" s="20">
        <v>47</v>
      </c>
      <c r="H51" s="21">
        <v>37</v>
      </c>
      <c r="I51" s="20">
        <v>75</v>
      </c>
      <c r="J51" s="39">
        <f>I51*H51</f>
        <v>2775</v>
      </c>
      <c r="K51" s="8"/>
      <c r="V51" s="5">
        <f t="shared" si="9"/>
        <v>1</v>
      </c>
      <c r="W51" s="5">
        <f t="shared" si="10"/>
        <v>0</v>
      </c>
    </row>
    <row r="52" spans="1:23" s="5" customFormat="1">
      <c r="A52" s="7"/>
      <c r="B52" s="22">
        <f t="shared" si="11"/>
        <v>7</v>
      </c>
      <c r="C52" s="74"/>
      <c r="D52" s="21"/>
      <c r="E52" s="21"/>
      <c r="F52" s="20"/>
      <c r="G52" s="20"/>
      <c r="H52" s="21"/>
      <c r="I52" s="20"/>
      <c r="J52" s="39">
        <f t="shared" ref="J52:J54" si="12">I52*H52</f>
        <v>0</v>
      </c>
      <c r="K52" s="8"/>
      <c r="V52" s="5">
        <f t="shared" si="9"/>
        <v>0</v>
      </c>
      <c r="W52" s="5">
        <f t="shared" si="10"/>
        <v>0</v>
      </c>
    </row>
    <row r="53" spans="1:23" s="5" customFormat="1">
      <c r="A53" s="7"/>
      <c r="B53" s="22">
        <f t="shared" si="11"/>
        <v>8</v>
      </c>
      <c r="C53" s="74"/>
      <c r="D53" s="21"/>
      <c r="E53" s="21"/>
      <c r="F53" s="20"/>
      <c r="G53" s="20"/>
      <c r="H53" s="21"/>
      <c r="I53" s="20"/>
      <c r="J53" s="39">
        <f t="shared" si="12"/>
        <v>0</v>
      </c>
      <c r="K53" s="8"/>
      <c r="V53" s="5">
        <f t="shared" si="9"/>
        <v>0</v>
      </c>
      <c r="W53" s="5">
        <f t="shared" si="10"/>
        <v>0</v>
      </c>
    </row>
    <row r="54" spans="1:23" s="5" customFormat="1" ht="15.75" thickBot="1">
      <c r="A54" s="7"/>
      <c r="B54" s="22">
        <f t="shared" si="11"/>
        <v>9</v>
      </c>
      <c r="C54" s="74"/>
      <c r="D54" s="21"/>
      <c r="E54" s="21"/>
      <c r="F54" s="20"/>
      <c r="G54" s="20"/>
      <c r="H54" s="21"/>
      <c r="I54" s="20"/>
      <c r="J54" s="39">
        <f t="shared" si="12"/>
        <v>0</v>
      </c>
      <c r="K54" s="8"/>
      <c r="V54" s="5">
        <f t="shared" si="9"/>
        <v>0</v>
      </c>
      <c r="W54" s="5">
        <f t="shared" si="10"/>
        <v>0</v>
      </c>
    </row>
    <row r="55" spans="1:23" s="5" customFormat="1" ht="24" thickBot="1">
      <c r="A55" s="7"/>
      <c r="B55" s="127" t="s">
        <v>19</v>
      </c>
      <c r="C55" s="163"/>
      <c r="D55" s="163"/>
      <c r="E55" s="163"/>
      <c r="F55" s="163"/>
      <c r="G55" s="163"/>
      <c r="H55" s="164"/>
      <c r="I55" s="27" t="s">
        <v>20</v>
      </c>
      <c r="J55" s="28">
        <f>SUM(J46:J54)</f>
        <v>18300</v>
      </c>
      <c r="K55" s="8"/>
      <c r="V55" s="5">
        <f>SUM(V46:V54)</f>
        <v>5</v>
      </c>
      <c r="W55" s="5">
        <f>SUM(W46:W54)</f>
        <v>1</v>
      </c>
    </row>
    <row r="56" spans="1:23" s="5" customFormat="1" ht="30" customHeight="1" thickBot="1">
      <c r="A56" s="29"/>
      <c r="B56" s="30"/>
      <c r="C56" s="30"/>
      <c r="D56" s="30"/>
      <c r="E56" s="30"/>
      <c r="F56" s="30"/>
      <c r="G56" s="30"/>
      <c r="H56" s="31"/>
      <c r="I56" s="30"/>
      <c r="J56" s="31"/>
      <c r="K56" s="32"/>
    </row>
    <row r="57" spans="1:23" s="5" customFormat="1" ht="15.75" thickBot="1">
      <c r="A57" s="15"/>
      <c r="B57" s="15"/>
      <c r="C57" s="15"/>
      <c r="D57" s="15"/>
      <c r="E57" s="15"/>
      <c r="F57" s="15"/>
      <c r="G57" s="15"/>
      <c r="H57" s="33"/>
      <c r="I57" s="15"/>
      <c r="J57" s="33"/>
      <c r="K57" s="15"/>
    </row>
    <row r="58" spans="1:23" s="5" customFormat="1" ht="30" customHeight="1" thickBot="1">
      <c r="A58" s="1"/>
      <c r="B58" s="2"/>
      <c r="C58" s="2"/>
      <c r="D58" s="2"/>
      <c r="E58" s="2"/>
      <c r="F58" s="2"/>
      <c r="G58" s="2"/>
      <c r="H58" s="3"/>
      <c r="I58" s="2"/>
      <c r="J58" s="3"/>
      <c r="K58" s="4"/>
    </row>
    <row r="59" spans="1:23" s="5" customFormat="1" ht="27" thickBot="1">
      <c r="A59" s="7" t="s">
        <v>1</v>
      </c>
      <c r="B59" s="155" t="s">
        <v>2</v>
      </c>
      <c r="C59" s="156"/>
      <c r="D59" s="156"/>
      <c r="E59" s="156"/>
      <c r="F59" s="156"/>
      <c r="G59" s="156"/>
      <c r="H59" s="156"/>
      <c r="I59" s="156"/>
      <c r="J59" s="157"/>
      <c r="K59" s="8"/>
    </row>
    <row r="60" spans="1:23" s="5" customFormat="1" ht="16.5" thickBot="1">
      <c r="A60" s="7"/>
      <c r="B60" s="168">
        <v>45474</v>
      </c>
      <c r="C60" s="169"/>
      <c r="D60" s="169"/>
      <c r="E60" s="169"/>
      <c r="F60" s="169"/>
      <c r="G60" s="169"/>
      <c r="H60" s="169"/>
      <c r="I60" s="169"/>
      <c r="J60" s="170"/>
      <c r="K60" s="8"/>
    </row>
    <row r="61" spans="1:23" s="5" customFormat="1" ht="15.75">
      <c r="A61" s="7"/>
      <c r="B61" s="219" t="s">
        <v>308</v>
      </c>
      <c r="C61" s="220"/>
      <c r="D61" s="220"/>
      <c r="E61" s="220"/>
      <c r="F61" s="220"/>
      <c r="G61" s="220"/>
      <c r="H61" s="220"/>
      <c r="I61" s="220"/>
      <c r="J61" s="221"/>
      <c r="K61" s="8"/>
    </row>
    <row r="62" spans="1:23" s="5" customFormat="1">
      <c r="A62" s="35"/>
      <c r="B62" s="92" t="s">
        <v>9</v>
      </c>
      <c r="C62" s="93" t="s">
        <v>10</v>
      </c>
      <c r="D62" s="94" t="s">
        <v>11</v>
      </c>
      <c r="E62" s="94" t="s">
        <v>12</v>
      </c>
      <c r="F62" s="92" t="s">
        <v>155</v>
      </c>
      <c r="G62" s="92" t="s">
        <v>156</v>
      </c>
      <c r="H62" s="95" t="s">
        <v>157</v>
      </c>
      <c r="I62" s="92" t="s">
        <v>21</v>
      </c>
      <c r="J62" s="95" t="s">
        <v>16</v>
      </c>
      <c r="K62" s="37"/>
      <c r="L62" s="34"/>
      <c r="V62" s="15" t="s">
        <v>5</v>
      </c>
      <c r="W62" s="15" t="s">
        <v>6</v>
      </c>
    </row>
    <row r="63" spans="1:23" s="5" customFormat="1">
      <c r="A63" s="7"/>
      <c r="B63" s="19">
        <v>1</v>
      </c>
      <c r="C63" s="74">
        <v>45474</v>
      </c>
      <c r="D63" s="21" t="s">
        <v>39</v>
      </c>
      <c r="E63" s="76" t="s">
        <v>360</v>
      </c>
      <c r="F63" s="19">
        <v>50</v>
      </c>
      <c r="G63" s="19">
        <v>84</v>
      </c>
      <c r="H63" s="19">
        <v>34</v>
      </c>
      <c r="I63" s="20">
        <v>60</v>
      </c>
      <c r="J63" s="21">
        <f>H63*I63</f>
        <v>2040</v>
      </c>
      <c r="K63" s="8"/>
      <c r="V63" s="5">
        <f>IF($J63&gt;0,1,0)</f>
        <v>1</v>
      </c>
      <c r="W63" s="5">
        <f>IF($J63&lt;0,1,0)</f>
        <v>0</v>
      </c>
    </row>
    <row r="64" spans="1:23" s="5" customFormat="1">
      <c r="A64" s="7"/>
      <c r="B64" s="19">
        <f>B63+1</f>
        <v>2</v>
      </c>
      <c r="C64" s="74">
        <v>45478</v>
      </c>
      <c r="D64" s="21" t="s">
        <v>39</v>
      </c>
      <c r="E64" s="21" t="s">
        <v>365</v>
      </c>
      <c r="F64" s="19">
        <v>70</v>
      </c>
      <c r="G64" s="19">
        <v>218</v>
      </c>
      <c r="H64" s="19">
        <v>148</v>
      </c>
      <c r="I64" s="20">
        <v>40</v>
      </c>
      <c r="J64" s="21">
        <f>H64*I64</f>
        <v>5920</v>
      </c>
      <c r="K64" s="8"/>
      <c r="V64" s="5">
        <f t="shared" ref="V64:V75" si="13">IF($J64&gt;0,1,0)</f>
        <v>1</v>
      </c>
      <c r="W64" s="5">
        <f t="shared" ref="W64:W75" si="14">IF($J64&lt;0,1,0)</f>
        <v>0</v>
      </c>
    </row>
    <row r="65" spans="1:23" s="5" customFormat="1">
      <c r="A65" s="7"/>
      <c r="B65" s="19">
        <f>B64+1</f>
        <v>3</v>
      </c>
      <c r="C65" s="74">
        <v>45481</v>
      </c>
      <c r="D65" s="21" t="s">
        <v>39</v>
      </c>
      <c r="E65" s="21" t="s">
        <v>367</v>
      </c>
      <c r="F65" s="19">
        <v>60</v>
      </c>
      <c r="G65" s="19">
        <v>167</v>
      </c>
      <c r="H65" s="19">
        <v>107</v>
      </c>
      <c r="I65" s="20">
        <v>60</v>
      </c>
      <c r="J65" s="21">
        <f>H65*I65</f>
        <v>6420</v>
      </c>
      <c r="K65" s="8"/>
      <c r="V65" s="5">
        <f t="shared" si="13"/>
        <v>1</v>
      </c>
      <c r="W65" s="5">
        <f t="shared" si="14"/>
        <v>0</v>
      </c>
    </row>
    <row r="66" spans="1:23" s="5" customFormat="1">
      <c r="A66" s="7"/>
      <c r="B66" s="19">
        <f t="shared" ref="B66:B71" si="15">B65+1</f>
        <v>4</v>
      </c>
      <c r="C66" s="74">
        <v>45485</v>
      </c>
      <c r="D66" s="21" t="s">
        <v>39</v>
      </c>
      <c r="E66" s="21" t="s">
        <v>373</v>
      </c>
      <c r="F66" s="20">
        <v>90</v>
      </c>
      <c r="G66" s="20">
        <v>175</v>
      </c>
      <c r="H66" s="21">
        <v>85</v>
      </c>
      <c r="I66" s="20">
        <v>40</v>
      </c>
      <c r="J66" s="21">
        <f>I66*H66</f>
        <v>3400</v>
      </c>
      <c r="K66" s="8"/>
      <c r="V66" s="5">
        <f t="shared" si="13"/>
        <v>1</v>
      </c>
      <c r="W66" s="5">
        <f t="shared" si="14"/>
        <v>0</v>
      </c>
    </row>
    <row r="67" spans="1:23" s="5" customFormat="1">
      <c r="A67" s="7"/>
      <c r="B67" s="19">
        <f t="shared" si="15"/>
        <v>5</v>
      </c>
      <c r="C67" s="74">
        <v>45485</v>
      </c>
      <c r="D67" s="21" t="s">
        <v>39</v>
      </c>
      <c r="E67" s="21" t="s">
        <v>374</v>
      </c>
      <c r="F67" s="20">
        <v>90</v>
      </c>
      <c r="G67" s="20">
        <v>0</v>
      </c>
      <c r="H67" s="21">
        <v>-90</v>
      </c>
      <c r="I67" s="20">
        <v>40</v>
      </c>
      <c r="J67" s="21">
        <f t="shared" ref="J67:J75" si="16">I67*H67</f>
        <v>-3600</v>
      </c>
      <c r="K67" s="8"/>
      <c r="M67" s="5" t="s">
        <v>17</v>
      </c>
      <c r="V67" s="5">
        <f t="shared" si="13"/>
        <v>0</v>
      </c>
      <c r="W67" s="5">
        <f t="shared" si="14"/>
        <v>1</v>
      </c>
    </row>
    <row r="68" spans="1:23" s="5" customFormat="1">
      <c r="A68" s="7"/>
      <c r="B68" s="19">
        <f t="shared" si="15"/>
        <v>6</v>
      </c>
      <c r="C68" s="74">
        <v>45488</v>
      </c>
      <c r="D68" s="21" t="s">
        <v>39</v>
      </c>
      <c r="E68" s="21" t="s">
        <v>376</v>
      </c>
      <c r="F68" s="20">
        <v>60</v>
      </c>
      <c r="G68" s="20">
        <v>187</v>
      </c>
      <c r="H68" s="21">
        <v>127</v>
      </c>
      <c r="I68" s="20">
        <v>60</v>
      </c>
      <c r="J68" s="21">
        <f t="shared" ref="J68" si="17">I68*H68</f>
        <v>7620</v>
      </c>
      <c r="K68" s="8"/>
      <c r="V68" s="5">
        <f t="shared" si="13"/>
        <v>1</v>
      </c>
      <c r="W68" s="5">
        <f t="shared" si="14"/>
        <v>0</v>
      </c>
    </row>
    <row r="69" spans="1:23" s="5" customFormat="1">
      <c r="A69" s="7"/>
      <c r="B69" s="19">
        <f t="shared" si="15"/>
        <v>7</v>
      </c>
      <c r="C69" s="74">
        <v>45492</v>
      </c>
      <c r="D69" s="21" t="s">
        <v>39</v>
      </c>
      <c r="E69" s="21" t="s">
        <v>380</v>
      </c>
      <c r="F69" s="20">
        <v>90</v>
      </c>
      <c r="G69" s="20">
        <v>400</v>
      </c>
      <c r="H69" s="21">
        <v>310</v>
      </c>
      <c r="I69" s="20">
        <v>40</v>
      </c>
      <c r="J69" s="21">
        <f t="shared" si="16"/>
        <v>12400</v>
      </c>
      <c r="K69" s="8"/>
      <c r="V69" s="5">
        <f t="shared" si="13"/>
        <v>1</v>
      </c>
      <c r="W69" s="5">
        <f t="shared" si="14"/>
        <v>0</v>
      </c>
    </row>
    <row r="70" spans="1:23" s="5" customFormat="1">
      <c r="A70" s="7"/>
      <c r="B70" s="19">
        <f t="shared" si="15"/>
        <v>8</v>
      </c>
      <c r="C70" s="74">
        <v>45495</v>
      </c>
      <c r="D70" s="21" t="s">
        <v>39</v>
      </c>
      <c r="E70" s="21" t="s">
        <v>381</v>
      </c>
      <c r="F70" s="20">
        <v>50</v>
      </c>
      <c r="G70" s="20">
        <v>69</v>
      </c>
      <c r="H70" s="21">
        <v>19</v>
      </c>
      <c r="I70" s="20">
        <v>60</v>
      </c>
      <c r="J70" s="21">
        <f t="shared" si="16"/>
        <v>1140</v>
      </c>
      <c r="K70" s="8"/>
      <c r="V70" s="5">
        <f t="shared" si="13"/>
        <v>1</v>
      </c>
      <c r="W70" s="5">
        <f t="shared" si="14"/>
        <v>0</v>
      </c>
    </row>
    <row r="71" spans="1:23" s="5" customFormat="1">
      <c r="A71" s="7"/>
      <c r="B71" s="19">
        <f t="shared" si="15"/>
        <v>9</v>
      </c>
      <c r="C71" s="74">
        <v>45499</v>
      </c>
      <c r="D71" s="21" t="s">
        <v>39</v>
      </c>
      <c r="E71" s="21" t="s">
        <v>374</v>
      </c>
      <c r="F71" s="20">
        <v>80</v>
      </c>
      <c r="G71" s="19">
        <v>582</v>
      </c>
      <c r="H71" s="21">
        <v>502</v>
      </c>
      <c r="I71" s="20">
        <v>40</v>
      </c>
      <c r="J71" s="21">
        <f t="shared" si="16"/>
        <v>20080</v>
      </c>
      <c r="K71" s="8"/>
      <c r="V71" s="5">
        <f t="shared" si="13"/>
        <v>1</v>
      </c>
      <c r="W71" s="5">
        <f t="shared" si="14"/>
        <v>0</v>
      </c>
    </row>
    <row r="72" spans="1:23" s="5" customFormat="1">
      <c r="A72" s="7"/>
      <c r="B72" s="19">
        <v>10</v>
      </c>
      <c r="C72" s="74">
        <v>45502</v>
      </c>
      <c r="D72" s="21" t="s">
        <v>39</v>
      </c>
      <c r="E72" s="21" t="s">
        <v>387</v>
      </c>
      <c r="F72" s="20">
        <v>45</v>
      </c>
      <c r="G72" s="19">
        <v>404</v>
      </c>
      <c r="H72" s="21">
        <v>359</v>
      </c>
      <c r="I72" s="20">
        <v>60</v>
      </c>
      <c r="J72" s="21">
        <f t="shared" si="16"/>
        <v>21540</v>
      </c>
      <c r="K72" s="8"/>
      <c r="V72" s="5">
        <f t="shared" si="13"/>
        <v>1</v>
      </c>
      <c r="W72" s="5">
        <f t="shared" si="14"/>
        <v>0</v>
      </c>
    </row>
    <row r="73" spans="1:23" s="5" customFormat="1">
      <c r="A73" s="7"/>
      <c r="B73" s="19">
        <v>11</v>
      </c>
      <c r="C73" s="74"/>
      <c r="D73" s="21"/>
      <c r="E73" s="21"/>
      <c r="F73" s="20"/>
      <c r="G73" s="19"/>
      <c r="H73" s="21"/>
      <c r="I73" s="20"/>
      <c r="J73" s="21">
        <f t="shared" si="16"/>
        <v>0</v>
      </c>
      <c r="K73" s="8"/>
      <c r="V73" s="5">
        <f t="shared" si="13"/>
        <v>0</v>
      </c>
      <c r="W73" s="5">
        <f t="shared" si="14"/>
        <v>0</v>
      </c>
    </row>
    <row r="74" spans="1:23" s="5" customFormat="1">
      <c r="A74" s="7"/>
      <c r="B74" s="19">
        <v>12</v>
      </c>
      <c r="C74" s="74"/>
      <c r="D74" s="21"/>
      <c r="E74" s="21"/>
      <c r="F74" s="20"/>
      <c r="G74" s="19"/>
      <c r="H74" s="21"/>
      <c r="I74" s="20"/>
      <c r="J74" s="21">
        <f t="shared" si="16"/>
        <v>0</v>
      </c>
      <c r="K74" s="8"/>
      <c r="V74" s="5">
        <f t="shared" si="13"/>
        <v>0</v>
      </c>
      <c r="W74" s="5">
        <f t="shared" si="14"/>
        <v>0</v>
      </c>
    </row>
    <row r="75" spans="1:23" s="5" customFormat="1">
      <c r="A75" s="7"/>
      <c r="B75" s="19">
        <v>13</v>
      </c>
      <c r="C75" s="74"/>
      <c r="D75" s="21"/>
      <c r="E75" s="21"/>
      <c r="F75" s="20"/>
      <c r="G75" s="19"/>
      <c r="H75" s="21"/>
      <c r="I75" s="20"/>
      <c r="J75" s="21">
        <f t="shared" si="16"/>
        <v>0</v>
      </c>
      <c r="K75" s="8"/>
      <c r="V75" s="5">
        <f t="shared" si="13"/>
        <v>0</v>
      </c>
      <c r="W75" s="5">
        <f t="shared" si="14"/>
        <v>0</v>
      </c>
    </row>
    <row r="76" spans="1:23" s="5" customFormat="1" ht="24" thickBot="1">
      <c r="A76" s="7"/>
      <c r="B76" s="216" t="s">
        <v>19</v>
      </c>
      <c r="C76" s="217"/>
      <c r="D76" s="217"/>
      <c r="E76" s="217"/>
      <c r="F76" s="217"/>
      <c r="G76" s="217"/>
      <c r="H76" s="218"/>
      <c r="I76" s="27" t="s">
        <v>20</v>
      </c>
      <c r="J76" s="28">
        <f>SUM(J63:J75)</f>
        <v>76960</v>
      </c>
      <c r="K76" s="8"/>
      <c r="V76" s="5">
        <f>SUM(V63:V75)</f>
        <v>9</v>
      </c>
      <c r="W76" s="5">
        <f>SUM(W63:W75)</f>
        <v>1</v>
      </c>
    </row>
    <row r="77" spans="1:23" s="5" customFormat="1" ht="30" customHeight="1" thickBot="1">
      <c r="A77" s="29"/>
      <c r="B77" s="30"/>
      <c r="C77" s="30"/>
      <c r="D77" s="30"/>
      <c r="E77" s="30"/>
      <c r="F77" s="30"/>
      <c r="G77" s="30"/>
      <c r="H77" s="31"/>
      <c r="I77" s="30"/>
      <c r="J77" s="31"/>
      <c r="K77" s="32"/>
    </row>
  </sheetData>
  <mergeCells count="5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R8:R9"/>
    <mergeCell ref="Q12:Q13"/>
    <mergeCell ref="R12:R13"/>
    <mergeCell ref="R6:R7"/>
    <mergeCell ref="M8:M9"/>
    <mergeCell ref="N8:N9"/>
    <mergeCell ref="O8:O9"/>
    <mergeCell ref="P8:P9"/>
    <mergeCell ref="Q8:Q9"/>
    <mergeCell ref="M6:M7"/>
    <mergeCell ref="N6:N7"/>
    <mergeCell ref="O6:O7"/>
    <mergeCell ref="P6:P7"/>
    <mergeCell ref="Q6:Q7"/>
    <mergeCell ref="B27:J27"/>
    <mergeCell ref="M10:M11"/>
    <mergeCell ref="N10:N11"/>
    <mergeCell ref="O10:O11"/>
    <mergeCell ref="P10:P11"/>
    <mergeCell ref="B21:H21"/>
    <mergeCell ref="B25:J25"/>
    <mergeCell ref="B26:J26"/>
    <mergeCell ref="O12:O13"/>
    <mergeCell ref="P12:P13"/>
    <mergeCell ref="M14:O16"/>
    <mergeCell ref="P14:R16"/>
    <mergeCell ref="Q10:Q11"/>
    <mergeCell ref="R10:R11"/>
    <mergeCell ref="M12:M13"/>
    <mergeCell ref="N12:N13"/>
    <mergeCell ref="B60:J60"/>
    <mergeCell ref="B61:J61"/>
    <mergeCell ref="B76:H76"/>
    <mergeCell ref="B38:H38"/>
    <mergeCell ref="B42:J42"/>
    <mergeCell ref="B43:J43"/>
    <mergeCell ref="B44:J44"/>
    <mergeCell ref="B55:H55"/>
    <mergeCell ref="B59:J59"/>
  </mergeCells>
  <hyperlinks>
    <hyperlink ref="B38" r:id="rId1"/>
    <hyperlink ref="B55" r:id="rId2"/>
    <hyperlink ref="B76" r:id="rId3"/>
    <hyperlink ref="M1" location="'MASTER '!A1" display="Back"/>
    <hyperlink ref="M6:M7" location="'SEP 2023'!A30" display="FINNIFTY"/>
    <hyperlink ref="M10:M11" location="'SEP 2023'!A70" display="SENSEX"/>
    <hyperlink ref="M8:M9" location="'SEP 2023'!A50" display="MIDCPNIFTY"/>
    <hyperlink ref="M4:M5" location="'SEP 2023'!A1" display="INDEX OPTION"/>
    <hyperlink ref="B21" r:id="rId4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1"/>
  <sheetViews>
    <sheetView workbookViewId="0">
      <selection activeCell="M1" sqref="M1"/>
    </sheetView>
  </sheetViews>
  <sheetFormatPr defaultColWidth="9.140625" defaultRowHeight="15"/>
  <cols>
    <col min="1" max="1" width="7" style="15" customWidth="1"/>
    <col min="2" max="2" width="3.5703125" style="15" bestFit="1" customWidth="1"/>
    <col min="3" max="3" width="11.5703125" style="89" customWidth="1"/>
    <col min="4" max="4" width="9.28515625" style="15" customWidth="1"/>
    <col min="5" max="5" width="21.5703125" style="15" customWidth="1"/>
    <col min="6" max="6" width="10" style="15" customWidth="1"/>
    <col min="7" max="7" width="11.42578125" style="15" customWidth="1"/>
    <col min="8" max="8" width="11.42578125" style="33" customWidth="1"/>
    <col min="9" max="9" width="9.5703125" style="15" customWidth="1"/>
    <col min="10" max="10" width="10" style="33" customWidth="1"/>
    <col min="11" max="11" width="7" style="15" customWidth="1"/>
    <col min="12" max="12" width="5" style="15" customWidth="1"/>
    <col min="13" max="13" width="15.28515625" style="15" bestFit="1" customWidth="1"/>
    <col min="14" max="14" width="10" style="15" customWidth="1"/>
    <col min="15" max="17" width="9.140625" style="15"/>
    <col min="18" max="18" width="10.7109375" style="15" bestFit="1" customWidth="1"/>
    <col min="19" max="19" width="9.140625" style="15" customWidth="1"/>
    <col min="20" max="21" width="9.140625" style="15"/>
    <col min="22" max="23" width="9.140625" style="15" hidden="1" customWidth="1"/>
    <col min="24" max="16384" width="9.140625" style="15"/>
  </cols>
  <sheetData>
    <row r="1" spans="1:23" ht="27" thickBot="1">
      <c r="A1" s="1"/>
      <c r="B1" s="2"/>
      <c r="C1" s="81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ht="27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58" t="s">
        <v>3</v>
      </c>
      <c r="N2" s="160" t="s">
        <v>4</v>
      </c>
      <c r="O2" s="160" t="s">
        <v>5</v>
      </c>
      <c r="P2" s="160" t="s">
        <v>6</v>
      </c>
      <c r="Q2" s="160" t="s">
        <v>7</v>
      </c>
      <c r="R2" s="138" t="s">
        <v>8</v>
      </c>
    </row>
    <row r="3" spans="1:23" ht="16.5" thickBot="1">
      <c r="A3" s="7"/>
      <c r="B3" s="140">
        <v>44958</v>
      </c>
      <c r="C3" s="141"/>
      <c r="D3" s="141"/>
      <c r="E3" s="141"/>
      <c r="F3" s="141"/>
      <c r="G3" s="141"/>
      <c r="H3" s="141"/>
      <c r="I3" s="141"/>
      <c r="J3" s="142"/>
      <c r="K3" s="8"/>
      <c r="M3" s="159"/>
      <c r="N3" s="161"/>
      <c r="O3" s="161"/>
      <c r="P3" s="161"/>
      <c r="Q3" s="161"/>
      <c r="R3" s="139"/>
    </row>
    <row r="4" spans="1:23" ht="16.5" thickBot="1">
      <c r="A4" s="7"/>
      <c r="B4" s="143" t="s">
        <v>65</v>
      </c>
      <c r="C4" s="144"/>
      <c r="D4" s="144"/>
      <c r="E4" s="144"/>
      <c r="F4" s="144"/>
      <c r="G4" s="144"/>
      <c r="H4" s="144"/>
      <c r="I4" s="144"/>
      <c r="J4" s="145"/>
      <c r="K4" s="8"/>
      <c r="M4" s="146" t="s">
        <v>66</v>
      </c>
      <c r="N4" s="148">
        <f>COUNT(C6:C9)</f>
        <v>4</v>
      </c>
      <c r="O4" s="150">
        <f>V10</f>
        <v>2</v>
      </c>
      <c r="P4" s="150">
        <f>W10</f>
        <v>2</v>
      </c>
      <c r="Q4" s="152">
        <f>N4-O4-P4</f>
        <v>0</v>
      </c>
      <c r="R4" s="136">
        <f>O4/N4</f>
        <v>0.5</v>
      </c>
    </row>
    <row r="5" spans="1:23" ht="15.75" thickBot="1">
      <c r="A5" s="7"/>
      <c r="B5" s="41" t="s">
        <v>9</v>
      </c>
      <c r="C5" s="82" t="s">
        <v>10</v>
      </c>
      <c r="D5" s="43" t="s">
        <v>11</v>
      </c>
      <c r="E5" s="43" t="s">
        <v>12</v>
      </c>
      <c r="F5" s="44" t="s">
        <v>67</v>
      </c>
      <c r="G5" s="44" t="s">
        <v>68</v>
      </c>
      <c r="H5" s="45" t="s">
        <v>69</v>
      </c>
      <c r="I5" s="44" t="s">
        <v>70</v>
      </c>
      <c r="J5" s="46" t="s">
        <v>16</v>
      </c>
      <c r="K5" s="8"/>
      <c r="M5" s="147"/>
      <c r="N5" s="149"/>
      <c r="O5" s="151"/>
      <c r="P5" s="151"/>
      <c r="Q5" s="153"/>
      <c r="R5" s="154"/>
      <c r="V5" s="15" t="s">
        <v>5</v>
      </c>
      <c r="W5" s="15" t="s">
        <v>6</v>
      </c>
    </row>
    <row r="6" spans="1:23">
      <c r="A6" s="7"/>
      <c r="B6" s="16">
        <v>1</v>
      </c>
      <c r="C6" s="73">
        <v>44964</v>
      </c>
      <c r="D6" s="17" t="s">
        <v>37</v>
      </c>
      <c r="E6" s="17" t="s">
        <v>118</v>
      </c>
      <c r="F6" s="18">
        <v>25</v>
      </c>
      <c r="G6" s="18">
        <v>100</v>
      </c>
      <c r="H6" s="18">
        <v>75</v>
      </c>
      <c r="I6" s="49">
        <v>80</v>
      </c>
      <c r="J6" s="38">
        <f>H6*I6</f>
        <v>6000</v>
      </c>
      <c r="K6" s="8"/>
      <c r="M6" s="130" t="s">
        <v>72</v>
      </c>
      <c r="N6" s="132">
        <f>SUM(N4:N5)</f>
        <v>4</v>
      </c>
      <c r="O6" s="132">
        <f>SUM(O4:O5)</f>
        <v>2</v>
      </c>
      <c r="P6" s="132">
        <f>SUM(P4:P5)</f>
        <v>2</v>
      </c>
      <c r="Q6" s="134">
        <f>SUM(Q4:Q5)</f>
        <v>0</v>
      </c>
      <c r="R6" s="136">
        <f t="shared" ref="R6" si="0">O6/N6</f>
        <v>0.5</v>
      </c>
      <c r="V6" s="15">
        <f>IF($J6&gt;0,1,0)</f>
        <v>1</v>
      </c>
      <c r="W6" s="15">
        <f>IF($J6&lt;0,1,0)</f>
        <v>0</v>
      </c>
    </row>
    <row r="7" spans="1:23" ht="15.75" thickBot="1">
      <c r="A7" s="7"/>
      <c r="B7" s="22">
        <v>2</v>
      </c>
      <c r="C7" s="74">
        <v>44971</v>
      </c>
      <c r="D7" s="21" t="s">
        <v>39</v>
      </c>
      <c r="E7" s="21" t="s">
        <v>119</v>
      </c>
      <c r="F7" s="19">
        <v>30</v>
      </c>
      <c r="G7" s="19">
        <v>0</v>
      </c>
      <c r="H7" s="19">
        <v>-30</v>
      </c>
      <c r="I7" s="20">
        <v>80</v>
      </c>
      <c r="J7" s="39">
        <f t="shared" ref="J7:J9" si="1">H7*I7</f>
        <v>-2400</v>
      </c>
      <c r="K7" s="8"/>
      <c r="M7" s="131"/>
      <c r="N7" s="133"/>
      <c r="O7" s="133"/>
      <c r="P7" s="133"/>
      <c r="Q7" s="135"/>
      <c r="R7" s="137"/>
      <c r="V7" s="15">
        <f t="shared" ref="V7:V9" si="2">IF($J7&gt;0,1,0)</f>
        <v>0</v>
      </c>
      <c r="W7" s="15">
        <f t="shared" ref="W7:W9" si="3">IF($J7&lt;0,1,0)</f>
        <v>1</v>
      </c>
    </row>
    <row r="8" spans="1:23">
      <c r="A8" s="7"/>
      <c r="B8" s="22">
        <v>3</v>
      </c>
      <c r="C8" s="74">
        <v>44978</v>
      </c>
      <c r="D8" s="21" t="s">
        <v>39</v>
      </c>
      <c r="E8" s="21" t="s">
        <v>120</v>
      </c>
      <c r="F8" s="19">
        <v>10</v>
      </c>
      <c r="G8" s="19">
        <v>30</v>
      </c>
      <c r="H8" s="19">
        <v>20</v>
      </c>
      <c r="I8" s="20">
        <v>80</v>
      </c>
      <c r="J8" s="39">
        <f t="shared" si="1"/>
        <v>1600</v>
      </c>
      <c r="K8" s="8"/>
      <c r="M8" s="109" t="s">
        <v>18</v>
      </c>
      <c r="N8" s="110"/>
      <c r="O8" s="111"/>
      <c r="P8" s="118">
        <f>R6</f>
        <v>0.5</v>
      </c>
      <c r="Q8" s="119"/>
      <c r="R8" s="120"/>
      <c r="V8" s="15">
        <f t="shared" si="2"/>
        <v>1</v>
      </c>
      <c r="W8" s="15">
        <f t="shared" si="3"/>
        <v>0</v>
      </c>
    </row>
    <row r="9" spans="1:23" ht="15.75" thickBot="1">
      <c r="A9" s="7"/>
      <c r="B9" s="22">
        <v>4</v>
      </c>
      <c r="C9" s="74">
        <v>44985</v>
      </c>
      <c r="D9" s="21" t="s">
        <v>39</v>
      </c>
      <c r="E9" s="21" t="s">
        <v>121</v>
      </c>
      <c r="F9" s="19">
        <v>10</v>
      </c>
      <c r="G9" s="19">
        <v>0</v>
      </c>
      <c r="H9" s="19">
        <v>-10</v>
      </c>
      <c r="I9" s="20">
        <v>80</v>
      </c>
      <c r="J9" s="39">
        <f t="shared" si="1"/>
        <v>-800</v>
      </c>
      <c r="K9" s="8"/>
      <c r="M9" s="112"/>
      <c r="N9" s="113"/>
      <c r="O9" s="114"/>
      <c r="P9" s="121"/>
      <c r="Q9" s="122"/>
      <c r="R9" s="123"/>
      <c r="V9" s="15">
        <f t="shared" si="2"/>
        <v>0</v>
      </c>
      <c r="W9" s="15">
        <f t="shared" si="3"/>
        <v>1</v>
      </c>
    </row>
    <row r="10" spans="1:23" ht="24" thickBot="1">
      <c r="A10" s="7"/>
      <c r="B10" s="127" t="s">
        <v>19</v>
      </c>
      <c r="C10" s="128"/>
      <c r="D10" s="128"/>
      <c r="E10" s="128"/>
      <c r="F10" s="128"/>
      <c r="G10" s="128"/>
      <c r="H10" s="129"/>
      <c r="I10" s="83" t="s">
        <v>20</v>
      </c>
      <c r="J10" s="84">
        <f>SUM(J6:J9)</f>
        <v>4400</v>
      </c>
      <c r="K10" s="8"/>
      <c r="V10" s="15">
        <f>SUM(V6:V9)</f>
        <v>2</v>
      </c>
      <c r="W10" s="15">
        <f>SUM(W6:W9)</f>
        <v>2</v>
      </c>
    </row>
    <row r="11" spans="1:23" ht="30" customHeight="1" thickBot="1">
      <c r="A11" s="29"/>
      <c r="B11" s="30"/>
      <c r="C11" s="85"/>
      <c r="D11" s="30"/>
      <c r="E11" s="30"/>
      <c r="F11" s="30"/>
      <c r="G11" s="30"/>
      <c r="H11" s="31"/>
      <c r="I11" s="30"/>
      <c r="J11" s="31"/>
      <c r="K11" s="32"/>
    </row>
  </sheetData>
  <mergeCells count="2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M8:O9"/>
    <mergeCell ref="P8:R9"/>
    <mergeCell ref="B10:H10"/>
    <mergeCell ref="M6:M7"/>
    <mergeCell ref="N6:N7"/>
    <mergeCell ref="O6:O7"/>
    <mergeCell ref="P6:P7"/>
    <mergeCell ref="Q6:Q7"/>
    <mergeCell ref="R6:R7"/>
  </mergeCells>
  <hyperlinks>
    <hyperlink ref="B10" r:id="rId1"/>
    <hyperlink ref="M1" location="'MASTER '!A1" display="Back"/>
  </hyperlinks>
  <pageMargins left="0" right="0" top="0" bottom="0" header="0" footer="0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W77"/>
  <sheetViews>
    <sheetView workbookViewId="0"/>
  </sheetViews>
  <sheetFormatPr defaultRowHeight="15"/>
  <cols>
    <col min="1" max="1" width="4.42578125" customWidth="1"/>
    <col min="3" max="3" width="11.7109375" customWidth="1"/>
    <col min="5" max="5" width="20.5703125" customWidth="1"/>
    <col min="6" max="6" width="12" customWidth="1"/>
    <col min="7" max="7" width="10.7109375" customWidth="1"/>
    <col min="8" max="8" width="12.140625" customWidth="1"/>
    <col min="10" max="10" width="10.42578125" customWidth="1"/>
    <col min="11" max="11" width="5.140625" customWidth="1"/>
    <col min="12" max="12" width="7.7109375" customWidth="1"/>
    <col min="13" max="13" width="15.28515625" customWidth="1"/>
    <col min="14" max="14" width="12.7109375" customWidth="1"/>
    <col min="18" max="18" width="11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45505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307</v>
      </c>
      <c r="C4" s="172"/>
      <c r="D4" s="172"/>
      <c r="E4" s="172"/>
      <c r="F4" s="172"/>
      <c r="G4" s="172"/>
      <c r="H4" s="172"/>
      <c r="I4" s="172"/>
      <c r="J4" s="173"/>
      <c r="K4" s="8"/>
      <c r="M4" s="174" t="s">
        <v>25</v>
      </c>
      <c r="N4" s="176">
        <f>COUNT(C6:C20)</f>
        <v>10</v>
      </c>
      <c r="O4" s="178">
        <f>V21</f>
        <v>9</v>
      </c>
      <c r="P4" s="178">
        <f>W21</f>
        <v>1</v>
      </c>
      <c r="Q4" s="180">
        <f>N4-O4-P4</f>
        <v>0</v>
      </c>
      <c r="R4" s="182">
        <f>O4/N4</f>
        <v>0.9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21</v>
      </c>
      <c r="J5" s="14" t="s">
        <v>16</v>
      </c>
      <c r="K5" s="8"/>
      <c r="M5" s="175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6">
        <v>1</v>
      </c>
      <c r="C6" s="73">
        <v>45505</v>
      </c>
      <c r="D6" s="17" t="s">
        <v>39</v>
      </c>
      <c r="E6" s="17" t="s">
        <v>395</v>
      </c>
      <c r="F6" s="18">
        <v>10</v>
      </c>
      <c r="G6" s="18">
        <v>0</v>
      </c>
      <c r="H6" s="18">
        <v>-10</v>
      </c>
      <c r="I6" s="49">
        <v>100</v>
      </c>
      <c r="J6" s="38">
        <f>H6*I6</f>
        <v>-1000</v>
      </c>
      <c r="K6" s="8"/>
      <c r="M6" s="189" t="s">
        <v>26</v>
      </c>
      <c r="N6" s="190">
        <f>COUNT(C29:C37)</f>
        <v>4</v>
      </c>
      <c r="O6" s="191">
        <f>V38</f>
        <v>4</v>
      </c>
      <c r="P6" s="191">
        <f>W38</f>
        <v>0</v>
      </c>
      <c r="Q6" s="192">
        <f>N6-O6-P6</f>
        <v>0</v>
      </c>
      <c r="R6" s="188">
        <f>O6/N6</f>
        <v>1</v>
      </c>
      <c r="V6" s="5">
        <f>IF($J6&gt;0,1,0)</f>
        <v>0</v>
      </c>
      <c r="W6" s="5">
        <f>IF($J6&lt;0,1,0)</f>
        <v>1</v>
      </c>
    </row>
    <row r="7" spans="1:23" s="5" customFormat="1">
      <c r="A7" s="7"/>
      <c r="B7" s="22">
        <f>B6+1</f>
        <v>2</v>
      </c>
      <c r="C7" s="74">
        <v>45511</v>
      </c>
      <c r="D7" s="21" t="s">
        <v>39</v>
      </c>
      <c r="E7" s="21" t="s">
        <v>396</v>
      </c>
      <c r="F7" s="19">
        <v>50</v>
      </c>
      <c r="G7" s="19">
        <v>64</v>
      </c>
      <c r="H7" s="19">
        <v>14</v>
      </c>
      <c r="I7" s="20">
        <v>60</v>
      </c>
      <c r="J7" s="39">
        <f>H7*I7</f>
        <v>840</v>
      </c>
      <c r="K7" s="8"/>
      <c r="M7" s="175"/>
      <c r="N7" s="177"/>
      <c r="O7" s="179"/>
      <c r="P7" s="179"/>
      <c r="Q7" s="181"/>
      <c r="R7" s="183"/>
      <c r="V7" s="5">
        <f t="shared" ref="V7:V20" si="0">IF($J7&gt;0,1,0)</f>
        <v>1</v>
      </c>
      <c r="W7" s="5">
        <f t="shared" ref="W7:W20" si="1">IF($J7&lt;0,1,0)</f>
        <v>0</v>
      </c>
    </row>
    <row r="8" spans="1:23" s="5" customFormat="1">
      <c r="A8" s="7"/>
      <c r="B8" s="22">
        <f t="shared" ref="B8:B20" si="2">B7+1</f>
        <v>3</v>
      </c>
      <c r="C8" s="74">
        <v>45511</v>
      </c>
      <c r="D8" s="21" t="s">
        <v>39</v>
      </c>
      <c r="E8" s="21" t="s">
        <v>397</v>
      </c>
      <c r="F8" s="19">
        <v>50</v>
      </c>
      <c r="G8" s="19">
        <v>75</v>
      </c>
      <c r="H8" s="19">
        <v>25</v>
      </c>
      <c r="I8" s="20">
        <v>60</v>
      </c>
      <c r="J8" s="39">
        <f>H8*I8</f>
        <v>1500</v>
      </c>
      <c r="K8" s="8"/>
      <c r="M8" s="189" t="s">
        <v>28</v>
      </c>
      <c r="N8" s="190">
        <f>COUNT(C46:C54)</f>
        <v>6</v>
      </c>
      <c r="O8" s="191">
        <f>V55</f>
        <v>3</v>
      </c>
      <c r="P8" s="191">
        <f>W55</f>
        <v>3</v>
      </c>
      <c r="Q8" s="192">
        <f>N8-O8-P8</f>
        <v>0</v>
      </c>
      <c r="R8" s="188">
        <f>O8/N8</f>
        <v>0.5</v>
      </c>
      <c r="V8" s="5">
        <f>IF($J8&gt;0,1,0)</f>
        <v>1</v>
      </c>
      <c r="W8" s="5">
        <f>IF($J8&lt;0,1,0)</f>
        <v>0</v>
      </c>
    </row>
    <row r="9" spans="1:23" s="5" customFormat="1">
      <c r="A9" s="7"/>
      <c r="B9" s="22">
        <f t="shared" si="2"/>
        <v>4</v>
      </c>
      <c r="C9" s="74">
        <v>45512</v>
      </c>
      <c r="D9" s="21" t="s">
        <v>39</v>
      </c>
      <c r="E9" s="21" t="s">
        <v>398</v>
      </c>
      <c r="F9" s="19">
        <v>30</v>
      </c>
      <c r="G9" s="19">
        <v>45</v>
      </c>
      <c r="H9" s="19">
        <v>15</v>
      </c>
      <c r="I9" s="20">
        <v>100</v>
      </c>
      <c r="J9" s="39">
        <f t="shared" ref="J9:J20" si="3">H9*I9</f>
        <v>1500</v>
      </c>
      <c r="K9" s="8"/>
      <c r="M9" s="175"/>
      <c r="N9" s="177"/>
      <c r="O9" s="179"/>
      <c r="P9" s="179"/>
      <c r="Q9" s="181"/>
      <c r="R9" s="183"/>
      <c r="V9" s="5">
        <f>IF($J9&gt;0,1,0)</f>
        <v>1</v>
      </c>
      <c r="W9" s="5">
        <f>IF($J9&lt;0,1,0)</f>
        <v>0</v>
      </c>
    </row>
    <row r="10" spans="1:23" s="5" customFormat="1">
      <c r="A10" s="7"/>
      <c r="B10" s="22">
        <f t="shared" si="2"/>
        <v>5</v>
      </c>
      <c r="C10" s="74">
        <v>45518</v>
      </c>
      <c r="D10" s="21" t="s">
        <v>39</v>
      </c>
      <c r="E10" s="21" t="s">
        <v>399</v>
      </c>
      <c r="F10" s="19">
        <v>50</v>
      </c>
      <c r="G10" s="19">
        <v>80</v>
      </c>
      <c r="H10" s="19">
        <v>30</v>
      </c>
      <c r="I10" s="20">
        <v>60</v>
      </c>
      <c r="J10" s="39">
        <f t="shared" si="3"/>
        <v>1800</v>
      </c>
      <c r="K10" s="8"/>
      <c r="M10" s="189" t="s">
        <v>27</v>
      </c>
      <c r="N10" s="190">
        <f>COUNT(C63:C75)</f>
        <v>13</v>
      </c>
      <c r="O10" s="191">
        <f>V76</f>
        <v>11</v>
      </c>
      <c r="P10" s="191">
        <f>W76</f>
        <v>2</v>
      </c>
      <c r="Q10" s="192">
        <f>N10-O10-P10</f>
        <v>0</v>
      </c>
      <c r="R10" s="188">
        <f>O10/N10</f>
        <v>0.84615384615384615</v>
      </c>
      <c r="V10" s="5">
        <f>IF($J10&gt;0,1,0)</f>
        <v>1</v>
      </c>
      <c r="W10" s="5">
        <f>IF($J10&lt;0,1,0)</f>
        <v>0</v>
      </c>
    </row>
    <row r="11" spans="1:23" s="5" customFormat="1" ht="15.75" thickBot="1">
      <c r="A11" s="7"/>
      <c r="B11" s="22">
        <f t="shared" si="2"/>
        <v>6</v>
      </c>
      <c r="C11" s="74">
        <v>45518</v>
      </c>
      <c r="D11" s="21" t="s">
        <v>39</v>
      </c>
      <c r="E11" s="21" t="s">
        <v>400</v>
      </c>
      <c r="F11" s="19">
        <v>20</v>
      </c>
      <c r="G11" s="19">
        <v>49</v>
      </c>
      <c r="H11" s="19">
        <v>29</v>
      </c>
      <c r="I11" s="20">
        <v>100</v>
      </c>
      <c r="J11" s="39">
        <f t="shared" si="3"/>
        <v>2900</v>
      </c>
      <c r="K11" s="8"/>
      <c r="M11" s="175"/>
      <c r="N11" s="177"/>
      <c r="O11" s="179"/>
      <c r="P11" s="179"/>
      <c r="Q11" s="181"/>
      <c r="R11" s="183"/>
      <c r="V11" s="5">
        <f t="shared" si="0"/>
        <v>1</v>
      </c>
      <c r="W11" s="5">
        <f t="shared" si="1"/>
        <v>0</v>
      </c>
    </row>
    <row r="12" spans="1:23" s="5" customFormat="1" ht="15" customHeight="1">
      <c r="A12" s="7"/>
      <c r="B12" s="22">
        <f>B11+1</f>
        <v>7</v>
      </c>
      <c r="C12" s="74">
        <v>45525</v>
      </c>
      <c r="D12" s="21" t="s">
        <v>39</v>
      </c>
      <c r="E12" s="21" t="s">
        <v>401</v>
      </c>
      <c r="F12" s="19">
        <v>60</v>
      </c>
      <c r="G12" s="19">
        <v>145</v>
      </c>
      <c r="H12" s="19">
        <v>85</v>
      </c>
      <c r="I12" s="20">
        <v>60</v>
      </c>
      <c r="J12" s="39">
        <f t="shared" si="3"/>
        <v>5100</v>
      </c>
      <c r="K12" s="8"/>
      <c r="M12" s="211" t="s">
        <v>72</v>
      </c>
      <c r="N12" s="213">
        <f>SUM(N4:N11)</f>
        <v>33</v>
      </c>
      <c r="O12" s="213">
        <f t="shared" ref="O12:Q12" si="4">SUM(O4:O11)</f>
        <v>27</v>
      </c>
      <c r="P12" s="213">
        <f t="shared" si="4"/>
        <v>6</v>
      </c>
      <c r="Q12" s="213">
        <f t="shared" si="4"/>
        <v>0</v>
      </c>
      <c r="R12" s="182">
        <f>O12/N12</f>
        <v>0.81818181818181823</v>
      </c>
      <c r="V12" s="5">
        <f t="shared" si="0"/>
        <v>1</v>
      </c>
      <c r="W12" s="5">
        <f t="shared" si="1"/>
        <v>0</v>
      </c>
    </row>
    <row r="13" spans="1:23" s="5" customFormat="1" ht="15" customHeight="1" thickBot="1">
      <c r="A13" s="7"/>
      <c r="B13" s="75">
        <f t="shared" si="2"/>
        <v>8</v>
      </c>
      <c r="C13" s="74">
        <v>45526</v>
      </c>
      <c r="D13" s="76" t="s">
        <v>39</v>
      </c>
      <c r="E13" s="76" t="s">
        <v>402</v>
      </c>
      <c r="F13" s="77">
        <v>25</v>
      </c>
      <c r="G13" s="77">
        <v>50</v>
      </c>
      <c r="H13" s="77">
        <v>25</v>
      </c>
      <c r="I13" s="78">
        <v>100</v>
      </c>
      <c r="J13" s="39">
        <f>H13*I13</f>
        <v>2500</v>
      </c>
      <c r="K13" s="8"/>
      <c r="M13" s="212"/>
      <c r="N13" s="214"/>
      <c r="O13" s="214"/>
      <c r="P13" s="214"/>
      <c r="Q13" s="214"/>
      <c r="R13" s="215"/>
      <c r="V13" s="5">
        <f t="shared" si="0"/>
        <v>1</v>
      </c>
      <c r="W13" s="5">
        <f t="shared" si="1"/>
        <v>0</v>
      </c>
    </row>
    <row r="14" spans="1:23" s="5" customFormat="1" ht="15" customHeight="1">
      <c r="A14" s="7"/>
      <c r="B14" s="75">
        <f t="shared" si="2"/>
        <v>9</v>
      </c>
      <c r="C14" s="74">
        <v>45532</v>
      </c>
      <c r="D14" s="76" t="s">
        <v>39</v>
      </c>
      <c r="E14" s="76" t="s">
        <v>424</v>
      </c>
      <c r="F14" s="77">
        <v>50</v>
      </c>
      <c r="G14" s="77">
        <v>88</v>
      </c>
      <c r="H14" s="77">
        <v>38</v>
      </c>
      <c r="I14" s="78">
        <v>60</v>
      </c>
      <c r="J14" s="79">
        <f t="shared" si="3"/>
        <v>2280</v>
      </c>
      <c r="K14" s="8"/>
      <c r="M14" s="193" t="s">
        <v>18</v>
      </c>
      <c r="N14" s="194"/>
      <c r="O14" s="195"/>
      <c r="P14" s="202">
        <f>R12</f>
        <v>0.81818181818181823</v>
      </c>
      <c r="Q14" s="203"/>
      <c r="R14" s="204"/>
      <c r="V14" s="5">
        <f t="shared" si="0"/>
        <v>1</v>
      </c>
      <c r="W14" s="5">
        <f t="shared" si="1"/>
        <v>0</v>
      </c>
    </row>
    <row r="15" spans="1:23" s="5" customFormat="1" ht="15" customHeight="1">
      <c r="A15" s="7"/>
      <c r="B15" s="22">
        <f t="shared" si="2"/>
        <v>10</v>
      </c>
      <c r="C15" s="74">
        <v>45533</v>
      </c>
      <c r="D15" s="76" t="s">
        <v>39</v>
      </c>
      <c r="E15" s="76" t="s">
        <v>425</v>
      </c>
      <c r="F15" s="77">
        <v>20</v>
      </c>
      <c r="G15" s="77">
        <v>86</v>
      </c>
      <c r="H15" s="77">
        <v>66</v>
      </c>
      <c r="I15" s="78">
        <v>100</v>
      </c>
      <c r="J15" s="79">
        <f t="shared" si="3"/>
        <v>6600</v>
      </c>
      <c r="K15" s="8"/>
      <c r="M15" s="196"/>
      <c r="N15" s="197"/>
      <c r="O15" s="198"/>
      <c r="P15" s="205"/>
      <c r="Q15" s="206"/>
      <c r="R15" s="207"/>
      <c r="V15" s="5">
        <f t="shared" si="0"/>
        <v>1</v>
      </c>
      <c r="W15" s="5">
        <f t="shared" si="1"/>
        <v>0</v>
      </c>
    </row>
    <row r="16" spans="1:23" s="5" customFormat="1" ht="15.75" customHeight="1" thickBot="1">
      <c r="A16" s="7"/>
      <c r="B16" s="22">
        <f t="shared" si="2"/>
        <v>11</v>
      </c>
      <c r="C16" s="74"/>
      <c r="D16" s="21"/>
      <c r="E16" s="21"/>
      <c r="F16" s="19"/>
      <c r="G16" s="19"/>
      <c r="H16" s="19"/>
      <c r="I16" s="20"/>
      <c r="J16" s="79">
        <f t="shared" si="3"/>
        <v>0</v>
      </c>
      <c r="K16" s="8"/>
      <c r="M16" s="199"/>
      <c r="N16" s="200"/>
      <c r="O16" s="201"/>
      <c r="P16" s="208"/>
      <c r="Q16" s="209"/>
      <c r="R16" s="210"/>
      <c r="V16" s="5">
        <f t="shared" si="0"/>
        <v>0</v>
      </c>
      <c r="W16" s="5">
        <f t="shared" si="1"/>
        <v>0</v>
      </c>
    </row>
    <row r="17" spans="1:23" s="5" customFormat="1" ht="15" customHeight="1">
      <c r="A17" s="7"/>
      <c r="B17" s="22">
        <f t="shared" si="2"/>
        <v>12</v>
      </c>
      <c r="C17" s="74"/>
      <c r="D17" s="21"/>
      <c r="E17" s="21"/>
      <c r="F17" s="19"/>
      <c r="G17" s="19"/>
      <c r="H17" s="19"/>
      <c r="I17" s="20"/>
      <c r="J17" s="39">
        <f t="shared" si="3"/>
        <v>0</v>
      </c>
      <c r="K17" s="8"/>
      <c r="M17" s="5" t="s">
        <v>17</v>
      </c>
      <c r="V17" s="5">
        <f t="shared" si="0"/>
        <v>0</v>
      </c>
      <c r="W17" s="5">
        <f t="shared" si="1"/>
        <v>0</v>
      </c>
    </row>
    <row r="18" spans="1:23" s="5" customFormat="1">
      <c r="A18" s="7"/>
      <c r="B18" s="22">
        <f t="shared" si="2"/>
        <v>13</v>
      </c>
      <c r="C18" s="74"/>
      <c r="D18" s="21"/>
      <c r="E18" s="21"/>
      <c r="F18" s="19"/>
      <c r="G18" s="19"/>
      <c r="H18" s="19"/>
      <c r="I18" s="20"/>
      <c r="J18" s="39">
        <f t="shared" si="3"/>
        <v>0</v>
      </c>
      <c r="K18" s="8"/>
      <c r="M18" s="5" t="s">
        <v>17</v>
      </c>
      <c r="V18" s="5">
        <f t="shared" si="0"/>
        <v>0</v>
      </c>
      <c r="W18" s="5">
        <f t="shared" si="1"/>
        <v>0</v>
      </c>
    </row>
    <row r="19" spans="1:23" s="5" customFormat="1">
      <c r="A19" s="7"/>
      <c r="B19" s="22">
        <f t="shared" si="2"/>
        <v>14</v>
      </c>
      <c r="C19" s="74"/>
      <c r="D19" s="21"/>
      <c r="E19" s="21"/>
      <c r="F19" s="19"/>
      <c r="G19" s="19"/>
      <c r="H19" s="19"/>
      <c r="I19" s="20"/>
      <c r="J19" s="39">
        <f t="shared" si="3"/>
        <v>0</v>
      </c>
      <c r="K19" s="8"/>
      <c r="V19" s="5">
        <f t="shared" si="0"/>
        <v>0</v>
      </c>
      <c r="W19" s="5">
        <f t="shared" si="1"/>
        <v>0</v>
      </c>
    </row>
    <row r="20" spans="1:23" s="5" customFormat="1" ht="15.75" thickBot="1">
      <c r="A20" s="7"/>
      <c r="B20" s="24">
        <f t="shared" si="2"/>
        <v>15</v>
      </c>
      <c r="C20" s="74"/>
      <c r="D20" s="25"/>
      <c r="E20" s="25"/>
      <c r="F20" s="50"/>
      <c r="G20" s="50"/>
      <c r="H20" s="50"/>
      <c r="I20" s="26"/>
      <c r="J20" s="40">
        <f t="shared" si="3"/>
        <v>0</v>
      </c>
      <c r="K20" s="8"/>
      <c r="V20" s="5">
        <f t="shared" si="0"/>
        <v>0</v>
      </c>
      <c r="W20" s="5">
        <f t="shared" si="1"/>
        <v>0</v>
      </c>
    </row>
    <row r="21" spans="1:23" s="5" customFormat="1" ht="24" thickBot="1">
      <c r="A21" s="7"/>
      <c r="B21" s="216" t="s">
        <v>19</v>
      </c>
      <c r="C21" s="217"/>
      <c r="D21" s="217"/>
      <c r="E21" s="217"/>
      <c r="F21" s="217"/>
      <c r="G21" s="217"/>
      <c r="H21" s="218"/>
      <c r="I21" s="27" t="s">
        <v>20</v>
      </c>
      <c r="J21" s="28">
        <f>SUM(J6:J20)</f>
        <v>24020</v>
      </c>
      <c r="K21" s="8"/>
      <c r="V21" s="5">
        <f>SUM(V6:V20)</f>
        <v>9</v>
      </c>
      <c r="W21" s="5">
        <f>SUM(W6:W20)</f>
        <v>1</v>
      </c>
    </row>
    <row r="22" spans="1:23" s="5" customFormat="1" ht="30" customHeight="1" thickBot="1">
      <c r="A22" s="29"/>
      <c r="B22" s="30"/>
      <c r="C22" s="30"/>
      <c r="D22" s="30"/>
      <c r="E22" s="30"/>
      <c r="F22" s="30"/>
      <c r="G22" s="30"/>
      <c r="H22" s="31"/>
      <c r="I22" s="30"/>
      <c r="J22" s="31"/>
      <c r="K22" s="32"/>
      <c r="M22" s="5" t="s">
        <v>17</v>
      </c>
    </row>
    <row r="23" spans="1:23" s="5" customFormat="1" ht="15.75" thickBot="1">
      <c r="A23" s="15"/>
      <c r="B23" s="15"/>
      <c r="C23" s="15"/>
      <c r="D23" s="15"/>
      <c r="E23" s="15"/>
      <c r="F23" s="15"/>
      <c r="G23" s="15"/>
      <c r="H23" s="33"/>
      <c r="I23" s="15"/>
      <c r="J23" s="33"/>
      <c r="K23" s="15"/>
    </row>
    <row r="24" spans="1:23" s="5" customFormat="1" ht="30" customHeight="1" thickBot="1">
      <c r="A24" s="1"/>
      <c r="B24" s="2"/>
      <c r="C24" s="2"/>
      <c r="D24" s="2"/>
      <c r="E24" s="2"/>
      <c r="F24" s="2"/>
      <c r="G24" s="2"/>
      <c r="H24" s="3"/>
      <c r="I24" s="2"/>
      <c r="J24" s="3"/>
      <c r="K24" s="4"/>
    </row>
    <row r="25" spans="1:23" s="5" customFormat="1" ht="27" thickBot="1">
      <c r="A25" s="7" t="s">
        <v>1</v>
      </c>
      <c r="B25" s="155" t="s">
        <v>2</v>
      </c>
      <c r="C25" s="156"/>
      <c r="D25" s="156"/>
      <c r="E25" s="156"/>
      <c r="F25" s="156"/>
      <c r="G25" s="156"/>
      <c r="H25" s="156"/>
      <c r="I25" s="156"/>
      <c r="J25" s="157"/>
      <c r="K25" s="8"/>
      <c r="O25" s="34"/>
      <c r="P25" s="34"/>
      <c r="Q25" s="34"/>
      <c r="R25" s="34"/>
    </row>
    <row r="26" spans="1:23" s="5" customFormat="1" ht="16.5" thickBot="1">
      <c r="A26" s="7"/>
      <c r="B26" s="168">
        <v>45505</v>
      </c>
      <c r="C26" s="169"/>
      <c r="D26" s="169"/>
      <c r="E26" s="169"/>
      <c r="F26" s="169"/>
      <c r="G26" s="169"/>
      <c r="H26" s="169"/>
      <c r="I26" s="169"/>
      <c r="J26" s="170"/>
      <c r="K26" s="8"/>
    </row>
    <row r="27" spans="1:23" s="5" customFormat="1" ht="16.5" thickBot="1">
      <c r="A27" s="7"/>
      <c r="B27" s="171" t="s">
        <v>403</v>
      </c>
      <c r="C27" s="172"/>
      <c r="D27" s="172"/>
      <c r="E27" s="172"/>
      <c r="F27" s="172"/>
      <c r="G27" s="172"/>
      <c r="H27" s="172"/>
      <c r="I27" s="172"/>
      <c r="J27" s="173"/>
      <c r="K27" s="8"/>
    </row>
    <row r="28" spans="1:23" s="34" customFormat="1" ht="15.75" thickBot="1">
      <c r="A28" s="35"/>
      <c r="B28" s="9" t="s">
        <v>9</v>
      </c>
      <c r="C28" s="10" t="s">
        <v>10</v>
      </c>
      <c r="D28" s="11" t="s">
        <v>11</v>
      </c>
      <c r="E28" s="11" t="s">
        <v>12</v>
      </c>
      <c r="F28" s="12" t="s">
        <v>155</v>
      </c>
      <c r="G28" s="12" t="s">
        <v>156</v>
      </c>
      <c r="H28" s="36" t="s">
        <v>157</v>
      </c>
      <c r="I28" s="12" t="s">
        <v>21</v>
      </c>
      <c r="J28" s="14" t="s">
        <v>16</v>
      </c>
      <c r="K28" s="37"/>
      <c r="M28" s="5"/>
      <c r="N28" s="5"/>
      <c r="O28" s="5"/>
      <c r="P28" s="5"/>
      <c r="Q28" s="5"/>
      <c r="R28" s="5"/>
      <c r="V28" s="15" t="s">
        <v>5</v>
      </c>
      <c r="W28" s="15" t="s">
        <v>6</v>
      </c>
    </row>
    <row r="29" spans="1:23" s="5" customFormat="1">
      <c r="A29" s="7"/>
      <c r="B29" s="16">
        <v>1</v>
      </c>
      <c r="C29" s="73">
        <v>45510</v>
      </c>
      <c r="D29" s="17" t="s">
        <v>39</v>
      </c>
      <c r="E29" s="17" t="s">
        <v>404</v>
      </c>
      <c r="F29" s="18">
        <v>35</v>
      </c>
      <c r="G29" s="18">
        <v>264</v>
      </c>
      <c r="H29" s="18">
        <v>229</v>
      </c>
      <c r="I29" s="20">
        <v>100</v>
      </c>
      <c r="J29" s="38">
        <f>H29*I29</f>
        <v>22900</v>
      </c>
      <c r="K29" s="8"/>
      <c r="V29" s="5">
        <f>IF($J29&gt;0,1,0)</f>
        <v>1</v>
      </c>
      <c r="W29" s="5">
        <f>IF($J29&lt;0,1,0)</f>
        <v>0</v>
      </c>
    </row>
    <row r="30" spans="1:23" s="5" customFormat="1">
      <c r="A30" s="7"/>
      <c r="B30" s="22">
        <f>B29+1</f>
        <v>2</v>
      </c>
      <c r="C30" s="74">
        <v>45517</v>
      </c>
      <c r="D30" s="21" t="s">
        <v>39</v>
      </c>
      <c r="E30" s="21" t="s">
        <v>404</v>
      </c>
      <c r="F30" s="19">
        <v>35</v>
      </c>
      <c r="G30" s="19">
        <v>161</v>
      </c>
      <c r="H30" s="19">
        <v>126</v>
      </c>
      <c r="I30" s="20">
        <v>100</v>
      </c>
      <c r="J30" s="39">
        <f>H30*I30</f>
        <v>12600</v>
      </c>
      <c r="K30" s="8"/>
      <c r="O30" s="5" t="s">
        <v>17</v>
      </c>
      <c r="V30" s="5">
        <f t="shared" ref="V30:V37" si="5">IF($J30&gt;0,1,0)</f>
        <v>1</v>
      </c>
      <c r="W30" s="5">
        <f t="shared" ref="W30:W37" si="6">IF($J30&lt;0,1,0)</f>
        <v>0</v>
      </c>
    </row>
    <row r="31" spans="1:23" s="5" customFormat="1">
      <c r="A31" s="7"/>
      <c r="B31" s="22">
        <f t="shared" ref="B31:B37" si="7">B30+1</f>
        <v>3</v>
      </c>
      <c r="C31" s="74">
        <v>45524</v>
      </c>
      <c r="D31" s="21" t="s">
        <v>39</v>
      </c>
      <c r="E31" s="21" t="s">
        <v>405</v>
      </c>
      <c r="F31" s="19">
        <v>20</v>
      </c>
      <c r="G31" s="19">
        <v>103</v>
      </c>
      <c r="H31" s="19">
        <v>83</v>
      </c>
      <c r="I31" s="20">
        <v>100</v>
      </c>
      <c r="J31" s="39">
        <f>H31*I31</f>
        <v>8300</v>
      </c>
      <c r="K31" s="8"/>
      <c r="V31" s="5">
        <f t="shared" si="5"/>
        <v>1</v>
      </c>
      <c r="W31" s="5">
        <f t="shared" si="6"/>
        <v>0</v>
      </c>
    </row>
    <row r="32" spans="1:23" s="5" customFormat="1">
      <c r="A32" s="7"/>
      <c r="B32" s="22">
        <f t="shared" si="7"/>
        <v>4</v>
      </c>
      <c r="C32" s="74">
        <v>45531</v>
      </c>
      <c r="D32" s="21" t="s">
        <v>39</v>
      </c>
      <c r="E32" s="21" t="s">
        <v>427</v>
      </c>
      <c r="F32" s="19">
        <v>25</v>
      </c>
      <c r="G32" s="19">
        <v>44</v>
      </c>
      <c r="H32" s="19">
        <v>19</v>
      </c>
      <c r="I32" s="20">
        <v>100</v>
      </c>
      <c r="J32" s="39">
        <f>I32*H32</f>
        <v>1900</v>
      </c>
      <c r="K32" s="8"/>
      <c r="L32" s="5" t="s">
        <v>17</v>
      </c>
      <c r="V32" s="5">
        <f t="shared" si="5"/>
        <v>1</v>
      </c>
      <c r="W32" s="5">
        <f t="shared" si="6"/>
        <v>0</v>
      </c>
    </row>
    <row r="33" spans="1:23" s="5" customFormat="1">
      <c r="A33" s="7"/>
      <c r="B33" s="22">
        <f t="shared" si="7"/>
        <v>5</v>
      </c>
      <c r="C33" s="74"/>
      <c r="D33" s="21"/>
      <c r="E33" s="21"/>
      <c r="F33" s="19"/>
      <c r="G33" s="19"/>
      <c r="H33" s="19"/>
      <c r="I33" s="20"/>
      <c r="J33" s="39">
        <f>I33*H33</f>
        <v>0</v>
      </c>
      <c r="K33" s="8"/>
      <c r="V33" s="5">
        <f t="shared" si="5"/>
        <v>0</v>
      </c>
      <c r="W33" s="5">
        <f t="shared" si="6"/>
        <v>0</v>
      </c>
    </row>
    <row r="34" spans="1:23" s="5" customFormat="1">
      <c r="A34" s="7"/>
      <c r="B34" s="22">
        <f t="shared" si="7"/>
        <v>6</v>
      </c>
      <c r="C34" s="74"/>
      <c r="D34" s="21"/>
      <c r="E34" s="21"/>
      <c r="F34" s="19"/>
      <c r="G34" s="19"/>
      <c r="H34" s="19"/>
      <c r="I34" s="20"/>
      <c r="J34" s="39">
        <f>I34*H34</f>
        <v>0</v>
      </c>
      <c r="K34" s="8"/>
      <c r="V34" s="5">
        <f t="shared" si="5"/>
        <v>0</v>
      </c>
      <c r="W34" s="5">
        <f t="shared" si="6"/>
        <v>0</v>
      </c>
    </row>
    <row r="35" spans="1:23" s="5" customFormat="1">
      <c r="A35" s="7"/>
      <c r="B35" s="22">
        <f t="shared" si="7"/>
        <v>7</v>
      </c>
      <c r="C35" s="74"/>
      <c r="D35" s="21"/>
      <c r="E35" s="21"/>
      <c r="F35" s="19"/>
      <c r="G35" s="19"/>
      <c r="H35" s="19"/>
      <c r="I35" s="20"/>
      <c r="J35" s="39">
        <f t="shared" ref="J35:J37" si="8">I35*H35</f>
        <v>0</v>
      </c>
      <c r="K35" s="8"/>
      <c r="V35" s="5">
        <f t="shared" si="5"/>
        <v>0</v>
      </c>
      <c r="W35" s="5">
        <f t="shared" si="6"/>
        <v>0</v>
      </c>
    </row>
    <row r="36" spans="1:23" s="5" customFormat="1">
      <c r="A36" s="7"/>
      <c r="B36" s="22">
        <f t="shared" si="7"/>
        <v>8</v>
      </c>
      <c r="C36" s="74"/>
      <c r="D36" s="21"/>
      <c r="E36" s="21"/>
      <c r="F36" s="19"/>
      <c r="G36" s="19"/>
      <c r="H36" s="19"/>
      <c r="I36" s="20"/>
      <c r="J36" s="39">
        <f t="shared" si="8"/>
        <v>0</v>
      </c>
      <c r="K36" s="8"/>
      <c r="V36" s="5">
        <f t="shared" si="5"/>
        <v>0</v>
      </c>
      <c r="W36" s="5">
        <f t="shared" si="6"/>
        <v>0</v>
      </c>
    </row>
    <row r="37" spans="1:23" s="5" customFormat="1">
      <c r="A37" s="7"/>
      <c r="B37" s="22">
        <f t="shared" si="7"/>
        <v>9</v>
      </c>
      <c r="C37" s="74"/>
      <c r="D37" s="21"/>
      <c r="E37" s="21"/>
      <c r="F37" s="19"/>
      <c r="G37" s="19"/>
      <c r="H37" s="19"/>
      <c r="I37" s="20"/>
      <c r="J37" s="39">
        <f t="shared" si="8"/>
        <v>0</v>
      </c>
      <c r="K37" s="8"/>
      <c r="V37" s="5">
        <f t="shared" si="5"/>
        <v>0</v>
      </c>
      <c r="W37" s="5">
        <f t="shared" si="6"/>
        <v>0</v>
      </c>
    </row>
    <row r="38" spans="1:23" s="5" customFormat="1" ht="24" thickBot="1">
      <c r="A38" s="7"/>
      <c r="B38" s="216" t="s">
        <v>19</v>
      </c>
      <c r="C38" s="217"/>
      <c r="D38" s="217"/>
      <c r="E38" s="217"/>
      <c r="F38" s="217"/>
      <c r="G38" s="217"/>
      <c r="H38" s="218"/>
      <c r="I38" s="27" t="s">
        <v>20</v>
      </c>
      <c r="J38" s="28">
        <f>SUM(J29:J37)</f>
        <v>45700</v>
      </c>
      <c r="K38" s="8"/>
      <c r="V38" s="5">
        <f>SUM(V29:V37)</f>
        <v>4</v>
      </c>
      <c r="W38" s="5">
        <f>SUM(W29:W37)</f>
        <v>0</v>
      </c>
    </row>
    <row r="39" spans="1:23" s="5" customFormat="1" ht="30" customHeight="1" thickBot="1">
      <c r="A39" s="29"/>
      <c r="B39" s="30"/>
      <c r="C39" s="30"/>
      <c r="D39" s="30"/>
      <c r="E39" s="30"/>
      <c r="F39" s="30"/>
      <c r="G39" s="30"/>
      <c r="H39" s="31"/>
      <c r="I39" s="30"/>
      <c r="J39" s="31"/>
      <c r="K39" s="32"/>
    </row>
    <row r="40" spans="1:23" s="5" customFormat="1" ht="15.75" thickBot="1">
      <c r="A40" s="15"/>
      <c r="B40" s="15"/>
      <c r="C40" s="15"/>
      <c r="D40" s="15"/>
      <c r="E40" s="15"/>
      <c r="F40" s="15"/>
      <c r="G40" s="15"/>
      <c r="H40" s="33"/>
      <c r="I40" s="15"/>
      <c r="J40" s="33"/>
      <c r="K40" s="15"/>
    </row>
    <row r="41" spans="1:23" s="5" customFormat="1" ht="30" customHeight="1" thickBot="1">
      <c r="A41" s="1"/>
      <c r="B41" s="2"/>
      <c r="C41" s="2"/>
      <c r="D41" s="2"/>
      <c r="E41" s="2"/>
      <c r="F41" s="2"/>
      <c r="G41" s="2"/>
      <c r="H41" s="3"/>
      <c r="I41" s="2"/>
      <c r="J41" s="3"/>
      <c r="K41" s="4"/>
    </row>
    <row r="42" spans="1:23" s="5" customFormat="1" ht="27" thickBot="1">
      <c r="A42" s="7" t="s">
        <v>1</v>
      </c>
      <c r="B42" s="155" t="s">
        <v>2</v>
      </c>
      <c r="C42" s="156"/>
      <c r="D42" s="156"/>
      <c r="E42" s="156"/>
      <c r="F42" s="156"/>
      <c r="G42" s="156"/>
      <c r="H42" s="156"/>
      <c r="I42" s="156"/>
      <c r="J42" s="157"/>
      <c r="K42" s="8"/>
    </row>
    <row r="43" spans="1:23" s="5" customFormat="1" ht="16.5" thickBot="1">
      <c r="A43" s="7"/>
      <c r="B43" s="168">
        <v>45505</v>
      </c>
      <c r="C43" s="169"/>
      <c r="D43" s="169"/>
      <c r="E43" s="169"/>
      <c r="F43" s="169"/>
      <c r="G43" s="169"/>
      <c r="H43" s="169"/>
      <c r="I43" s="169"/>
      <c r="J43" s="170"/>
      <c r="K43" s="8"/>
    </row>
    <row r="44" spans="1:23" s="5" customFormat="1" ht="16.5" thickBot="1">
      <c r="A44" s="7"/>
      <c r="B44" s="171" t="s">
        <v>406</v>
      </c>
      <c r="C44" s="172"/>
      <c r="D44" s="172"/>
      <c r="E44" s="172"/>
      <c r="F44" s="172"/>
      <c r="G44" s="172"/>
      <c r="H44" s="172"/>
      <c r="I44" s="172"/>
      <c r="J44" s="173"/>
      <c r="K44" s="8"/>
    </row>
    <row r="45" spans="1:23" s="5" customFormat="1" ht="15.75" thickBot="1">
      <c r="A45" s="35"/>
      <c r="B45" s="41" t="s">
        <v>9</v>
      </c>
      <c r="C45" s="42" t="s">
        <v>10</v>
      </c>
      <c r="D45" s="43" t="s">
        <v>11</v>
      </c>
      <c r="E45" s="43" t="s">
        <v>12</v>
      </c>
      <c r="F45" s="44" t="s">
        <v>155</v>
      </c>
      <c r="G45" s="44" t="s">
        <v>156</v>
      </c>
      <c r="H45" s="45" t="s">
        <v>157</v>
      </c>
      <c r="I45" s="12" t="s">
        <v>21</v>
      </c>
      <c r="J45" s="46" t="s">
        <v>16</v>
      </c>
      <c r="K45" s="37"/>
      <c r="L45" s="34"/>
      <c r="V45" s="15" t="s">
        <v>5</v>
      </c>
      <c r="W45" s="15" t="s">
        <v>6</v>
      </c>
    </row>
    <row r="46" spans="1:23" s="5" customFormat="1">
      <c r="A46" s="7"/>
      <c r="B46" s="47">
        <v>1</v>
      </c>
      <c r="C46" s="74">
        <v>45509</v>
      </c>
      <c r="D46" s="17" t="s">
        <v>39</v>
      </c>
      <c r="E46" s="17" t="s">
        <v>407</v>
      </c>
      <c r="F46" s="18">
        <v>20</v>
      </c>
      <c r="G46" s="18">
        <v>42</v>
      </c>
      <c r="H46" s="97">
        <v>22</v>
      </c>
      <c r="I46" s="20">
        <v>100</v>
      </c>
      <c r="J46" s="98">
        <f>H46*I46</f>
        <v>2200</v>
      </c>
      <c r="K46" s="8"/>
      <c r="V46" s="5">
        <f>IF($J46&gt;0,1,0)</f>
        <v>1</v>
      </c>
      <c r="W46" s="5">
        <f>IF($J46&lt;0,1,0)</f>
        <v>0</v>
      </c>
    </row>
    <row r="47" spans="1:23" s="5" customFormat="1">
      <c r="A47" s="7"/>
      <c r="B47" s="22">
        <f>B46+1</f>
        <v>2</v>
      </c>
      <c r="C47" s="74">
        <v>45516</v>
      </c>
      <c r="D47" s="21" t="s">
        <v>39</v>
      </c>
      <c r="E47" s="21" t="s">
        <v>408</v>
      </c>
      <c r="F47" s="19">
        <v>20</v>
      </c>
      <c r="G47" s="19">
        <v>38</v>
      </c>
      <c r="H47" s="99">
        <v>18</v>
      </c>
      <c r="I47" s="20">
        <v>100</v>
      </c>
      <c r="J47" s="100">
        <f>H47*I47</f>
        <v>1800</v>
      </c>
      <c r="K47" s="8"/>
      <c r="V47" s="5">
        <f t="shared" ref="V47:V54" si="9">IF($J47&gt;0,1,0)</f>
        <v>1</v>
      </c>
      <c r="W47" s="5">
        <f t="shared" ref="W47:W54" si="10">IF($J47&lt;0,1,0)</f>
        <v>0</v>
      </c>
    </row>
    <row r="48" spans="1:23" s="5" customFormat="1">
      <c r="A48" s="7"/>
      <c r="B48" s="22">
        <f t="shared" ref="B48:B54" si="11">B47+1</f>
        <v>3</v>
      </c>
      <c r="C48" s="74">
        <v>45516</v>
      </c>
      <c r="D48" s="21" t="s">
        <v>39</v>
      </c>
      <c r="E48" s="21" t="s">
        <v>409</v>
      </c>
      <c r="F48" s="19">
        <v>10</v>
      </c>
      <c r="G48" s="19">
        <v>0</v>
      </c>
      <c r="H48" s="99">
        <v>-10</v>
      </c>
      <c r="I48" s="20">
        <v>100</v>
      </c>
      <c r="J48" s="100">
        <f>H48*I48</f>
        <v>-1000</v>
      </c>
      <c r="K48" s="8"/>
      <c r="V48" s="5">
        <f t="shared" si="9"/>
        <v>0</v>
      </c>
      <c r="W48" s="5">
        <f t="shared" si="10"/>
        <v>1</v>
      </c>
    </row>
    <row r="49" spans="1:23" s="5" customFormat="1">
      <c r="A49" s="7"/>
      <c r="B49" s="22">
        <f t="shared" si="11"/>
        <v>4</v>
      </c>
      <c r="C49" s="74">
        <v>45523</v>
      </c>
      <c r="D49" s="21" t="s">
        <v>39</v>
      </c>
      <c r="E49" s="21" t="s">
        <v>410</v>
      </c>
      <c r="F49" s="20">
        <v>25</v>
      </c>
      <c r="G49" s="20">
        <v>0</v>
      </c>
      <c r="H49" s="101">
        <v>-25</v>
      </c>
      <c r="I49" s="20">
        <v>100</v>
      </c>
      <c r="J49" s="100">
        <f>I49*H49</f>
        <v>-2500</v>
      </c>
      <c r="K49" s="8"/>
      <c r="V49" s="5">
        <f t="shared" si="9"/>
        <v>0</v>
      </c>
      <c r="W49" s="5">
        <f t="shared" si="10"/>
        <v>1</v>
      </c>
    </row>
    <row r="50" spans="1:23" s="5" customFormat="1">
      <c r="A50" s="7"/>
      <c r="B50" s="22">
        <f t="shared" si="11"/>
        <v>5</v>
      </c>
      <c r="C50" s="74">
        <v>45523</v>
      </c>
      <c r="D50" s="21" t="s">
        <v>39</v>
      </c>
      <c r="E50" s="21" t="s">
        <v>411</v>
      </c>
      <c r="F50" s="20">
        <v>10</v>
      </c>
      <c r="G50" s="20">
        <v>33</v>
      </c>
      <c r="H50" s="101">
        <v>23</v>
      </c>
      <c r="I50" s="20">
        <v>100</v>
      </c>
      <c r="J50" s="100">
        <f>I50*H50</f>
        <v>2300</v>
      </c>
      <c r="K50" s="8"/>
      <c r="V50" s="5">
        <f t="shared" si="9"/>
        <v>1</v>
      </c>
      <c r="W50" s="5">
        <f t="shared" si="10"/>
        <v>0</v>
      </c>
    </row>
    <row r="51" spans="1:23" s="5" customFormat="1">
      <c r="A51" s="7"/>
      <c r="B51" s="22">
        <f t="shared" si="11"/>
        <v>6</v>
      </c>
      <c r="C51" s="74">
        <v>45530</v>
      </c>
      <c r="D51" s="21" t="s">
        <v>39</v>
      </c>
      <c r="E51" s="21" t="s">
        <v>422</v>
      </c>
      <c r="F51" s="20">
        <v>20</v>
      </c>
      <c r="G51" s="20">
        <v>0</v>
      </c>
      <c r="H51" s="101">
        <v>-20</v>
      </c>
      <c r="I51" s="20">
        <v>100</v>
      </c>
      <c r="J51" s="100">
        <f>I51*H51</f>
        <v>-2000</v>
      </c>
      <c r="K51" s="8"/>
      <c r="V51" s="5">
        <f t="shared" si="9"/>
        <v>0</v>
      </c>
      <c r="W51" s="5">
        <f t="shared" si="10"/>
        <v>1</v>
      </c>
    </row>
    <row r="52" spans="1:23" s="5" customFormat="1">
      <c r="A52" s="7"/>
      <c r="B52" s="22">
        <f t="shared" si="11"/>
        <v>7</v>
      </c>
      <c r="C52" s="74"/>
      <c r="D52" s="21"/>
      <c r="E52" s="21"/>
      <c r="F52" s="20"/>
      <c r="G52" s="20"/>
      <c r="H52" s="21"/>
      <c r="I52" s="96"/>
      <c r="J52" s="39">
        <f t="shared" ref="J52:J54" si="12">I52*H52</f>
        <v>0</v>
      </c>
      <c r="K52" s="8"/>
      <c r="V52" s="5">
        <f t="shared" si="9"/>
        <v>0</v>
      </c>
      <c r="W52" s="5">
        <f t="shared" si="10"/>
        <v>0</v>
      </c>
    </row>
    <row r="53" spans="1:23" s="5" customFormat="1">
      <c r="A53" s="7"/>
      <c r="B53" s="22">
        <f t="shared" si="11"/>
        <v>8</v>
      </c>
      <c r="C53" s="74"/>
      <c r="D53" s="21"/>
      <c r="E53" s="21"/>
      <c r="F53" s="20"/>
      <c r="G53" s="20"/>
      <c r="H53" s="21"/>
      <c r="I53" s="20"/>
      <c r="J53" s="39">
        <f t="shared" si="12"/>
        <v>0</v>
      </c>
      <c r="K53" s="8"/>
      <c r="V53" s="5">
        <f t="shared" si="9"/>
        <v>0</v>
      </c>
      <c r="W53" s="5">
        <f t="shared" si="10"/>
        <v>0</v>
      </c>
    </row>
    <row r="54" spans="1:23" s="5" customFormat="1" ht="15.75" thickBot="1">
      <c r="A54" s="7"/>
      <c r="B54" s="22">
        <f t="shared" si="11"/>
        <v>9</v>
      </c>
      <c r="C54" s="74"/>
      <c r="D54" s="21"/>
      <c r="E54" s="21"/>
      <c r="F54" s="20"/>
      <c r="G54" s="20"/>
      <c r="H54" s="21"/>
      <c r="I54" s="20"/>
      <c r="J54" s="39">
        <f t="shared" si="12"/>
        <v>0</v>
      </c>
      <c r="K54" s="8"/>
      <c r="V54" s="5">
        <f t="shared" si="9"/>
        <v>0</v>
      </c>
      <c r="W54" s="5">
        <f t="shared" si="10"/>
        <v>0</v>
      </c>
    </row>
    <row r="55" spans="1:23" s="5" customFormat="1" ht="24" thickBot="1">
      <c r="A55" s="7"/>
      <c r="B55" s="127" t="s">
        <v>19</v>
      </c>
      <c r="C55" s="163"/>
      <c r="D55" s="163"/>
      <c r="E55" s="163"/>
      <c r="F55" s="163"/>
      <c r="G55" s="163"/>
      <c r="H55" s="164"/>
      <c r="I55" s="27" t="s">
        <v>20</v>
      </c>
      <c r="J55" s="28">
        <f>SUM(J46:J54)</f>
        <v>800</v>
      </c>
      <c r="K55" s="8"/>
      <c r="V55" s="5">
        <f>SUM(V46:V54)</f>
        <v>3</v>
      </c>
      <c r="W55" s="5">
        <f>SUM(W46:W54)</f>
        <v>3</v>
      </c>
    </row>
    <row r="56" spans="1:23" s="5" customFormat="1" ht="30" customHeight="1" thickBot="1">
      <c r="A56" s="29"/>
      <c r="B56" s="30"/>
      <c r="C56" s="30"/>
      <c r="D56" s="30"/>
      <c r="E56" s="30"/>
      <c r="F56" s="30"/>
      <c r="G56" s="30"/>
      <c r="H56" s="31"/>
      <c r="I56" s="30"/>
      <c r="J56" s="31"/>
      <c r="K56" s="32"/>
    </row>
    <row r="57" spans="1:23" s="5" customFormat="1" ht="15.75" thickBot="1">
      <c r="A57" s="15"/>
      <c r="B57" s="15"/>
      <c r="C57" s="15"/>
      <c r="D57" s="15"/>
      <c r="E57" s="15"/>
      <c r="F57" s="15"/>
      <c r="G57" s="15"/>
      <c r="H57" s="33"/>
      <c r="I57" s="15"/>
      <c r="J57" s="33"/>
      <c r="K57" s="15"/>
    </row>
    <row r="58" spans="1:23" s="5" customFormat="1" ht="30" customHeight="1" thickBot="1">
      <c r="A58" s="1"/>
      <c r="B58" s="2"/>
      <c r="C58" s="2"/>
      <c r="D58" s="2"/>
      <c r="E58" s="2"/>
      <c r="F58" s="2"/>
      <c r="G58" s="2"/>
      <c r="H58" s="3"/>
      <c r="I58" s="2"/>
      <c r="J58" s="3"/>
      <c r="K58" s="4"/>
    </row>
    <row r="59" spans="1:23" s="5" customFormat="1" ht="27" thickBot="1">
      <c r="A59" s="7" t="s">
        <v>1</v>
      </c>
      <c r="B59" s="155" t="s">
        <v>2</v>
      </c>
      <c r="C59" s="156"/>
      <c r="D59" s="156"/>
      <c r="E59" s="156"/>
      <c r="F59" s="156"/>
      <c r="G59" s="156"/>
      <c r="H59" s="156"/>
      <c r="I59" s="156"/>
      <c r="J59" s="157"/>
      <c r="K59" s="8"/>
    </row>
    <row r="60" spans="1:23" s="5" customFormat="1" ht="16.5" thickBot="1">
      <c r="A60" s="7"/>
      <c r="B60" s="168">
        <v>45505</v>
      </c>
      <c r="C60" s="169"/>
      <c r="D60" s="169"/>
      <c r="E60" s="169"/>
      <c r="F60" s="169"/>
      <c r="G60" s="169"/>
      <c r="H60" s="169"/>
      <c r="I60" s="169"/>
      <c r="J60" s="170"/>
      <c r="K60" s="8"/>
    </row>
    <row r="61" spans="1:23" s="5" customFormat="1" ht="15.75">
      <c r="A61" s="7"/>
      <c r="B61" s="219" t="s">
        <v>308</v>
      </c>
      <c r="C61" s="220"/>
      <c r="D61" s="220"/>
      <c r="E61" s="220"/>
      <c r="F61" s="220"/>
      <c r="G61" s="220"/>
      <c r="H61" s="220"/>
      <c r="I61" s="220"/>
      <c r="J61" s="221"/>
      <c r="K61" s="8"/>
    </row>
    <row r="62" spans="1:23" s="5" customFormat="1">
      <c r="A62" s="35"/>
      <c r="B62" s="92" t="s">
        <v>9</v>
      </c>
      <c r="C62" s="93" t="s">
        <v>10</v>
      </c>
      <c r="D62" s="94" t="s">
        <v>11</v>
      </c>
      <c r="E62" s="94" t="s">
        <v>12</v>
      </c>
      <c r="F62" s="92" t="s">
        <v>155</v>
      </c>
      <c r="G62" s="92" t="s">
        <v>156</v>
      </c>
      <c r="H62" s="95" t="s">
        <v>157</v>
      </c>
      <c r="I62" s="92" t="s">
        <v>21</v>
      </c>
      <c r="J62" s="95" t="s">
        <v>16</v>
      </c>
      <c r="K62" s="37"/>
      <c r="L62" s="34"/>
      <c r="V62" s="15" t="s">
        <v>5</v>
      </c>
      <c r="W62" s="15" t="s">
        <v>6</v>
      </c>
    </row>
    <row r="63" spans="1:23" s="5" customFormat="1">
      <c r="A63" s="7"/>
      <c r="B63" s="19">
        <v>1</v>
      </c>
      <c r="C63" s="74">
        <v>45506</v>
      </c>
      <c r="D63" s="21" t="s">
        <v>39</v>
      </c>
      <c r="E63" s="76" t="s">
        <v>412</v>
      </c>
      <c r="F63" s="19">
        <v>80</v>
      </c>
      <c r="G63" s="19">
        <v>105</v>
      </c>
      <c r="H63" s="19">
        <v>25</v>
      </c>
      <c r="I63" s="20">
        <v>40</v>
      </c>
      <c r="J63" s="21">
        <f>H63*I63</f>
        <v>1000</v>
      </c>
      <c r="K63" s="8"/>
      <c r="V63" s="5">
        <f>IF($J63&gt;0,1,0)</f>
        <v>1</v>
      </c>
      <c r="W63" s="5">
        <f>IF($J63&lt;0,1,0)</f>
        <v>0</v>
      </c>
    </row>
    <row r="64" spans="1:23" s="5" customFormat="1">
      <c r="A64" s="7"/>
      <c r="B64" s="19">
        <f>B63+1</f>
        <v>2</v>
      </c>
      <c r="C64" s="74">
        <v>45506</v>
      </c>
      <c r="D64" s="21" t="s">
        <v>39</v>
      </c>
      <c r="E64" s="21" t="s">
        <v>413</v>
      </c>
      <c r="F64" s="19">
        <v>60</v>
      </c>
      <c r="G64" s="19">
        <v>79</v>
      </c>
      <c r="H64" s="19">
        <v>19</v>
      </c>
      <c r="I64" s="20">
        <v>40</v>
      </c>
      <c r="J64" s="21">
        <f>H64*I64</f>
        <v>760</v>
      </c>
      <c r="K64" s="8"/>
      <c r="V64" s="5">
        <f t="shared" ref="V64:V75" si="13">IF($J64&gt;0,1,0)</f>
        <v>1</v>
      </c>
      <c r="W64" s="5">
        <f t="shared" ref="W64:W75" si="14">IF($J64&lt;0,1,0)</f>
        <v>0</v>
      </c>
    </row>
    <row r="65" spans="1:23" s="5" customFormat="1">
      <c r="A65" s="7"/>
      <c r="B65" s="19">
        <f>B64+1</f>
        <v>3</v>
      </c>
      <c r="C65" s="74">
        <v>45509</v>
      </c>
      <c r="D65" s="21" t="s">
        <v>39</v>
      </c>
      <c r="E65" s="21" t="s">
        <v>414</v>
      </c>
      <c r="F65" s="19">
        <v>70</v>
      </c>
      <c r="G65" s="19">
        <v>254</v>
      </c>
      <c r="H65" s="19">
        <v>184</v>
      </c>
      <c r="I65" s="20">
        <v>60</v>
      </c>
      <c r="J65" s="21">
        <f>H65*I65</f>
        <v>11040</v>
      </c>
      <c r="K65" s="8"/>
      <c r="V65" s="5">
        <f t="shared" si="13"/>
        <v>1</v>
      </c>
      <c r="W65" s="5">
        <f t="shared" si="14"/>
        <v>0</v>
      </c>
    </row>
    <row r="66" spans="1:23" s="5" customFormat="1">
      <c r="A66" s="7"/>
      <c r="B66" s="19">
        <f t="shared" ref="B66:B71" si="15">B65+1</f>
        <v>4</v>
      </c>
      <c r="C66" s="74">
        <v>45513</v>
      </c>
      <c r="D66" s="21" t="s">
        <v>39</v>
      </c>
      <c r="E66" s="21" t="s">
        <v>356</v>
      </c>
      <c r="F66" s="20">
        <v>50</v>
      </c>
      <c r="G66" s="20">
        <v>80</v>
      </c>
      <c r="H66" s="21">
        <v>30</v>
      </c>
      <c r="I66" s="20">
        <v>40</v>
      </c>
      <c r="J66" s="21">
        <f>I66*H66</f>
        <v>1200</v>
      </c>
      <c r="K66" s="8"/>
      <c r="V66" s="5">
        <f t="shared" si="13"/>
        <v>1</v>
      </c>
      <c r="W66" s="5">
        <f t="shared" si="14"/>
        <v>0</v>
      </c>
    </row>
    <row r="67" spans="1:23" s="5" customFormat="1">
      <c r="A67" s="7"/>
      <c r="B67" s="19">
        <f t="shared" si="15"/>
        <v>5</v>
      </c>
      <c r="C67" s="74">
        <v>45516</v>
      </c>
      <c r="D67" s="21" t="s">
        <v>39</v>
      </c>
      <c r="E67" s="21" t="s">
        <v>415</v>
      </c>
      <c r="F67" s="20">
        <v>40</v>
      </c>
      <c r="G67" s="20">
        <v>0</v>
      </c>
      <c r="H67" s="21">
        <v>-40</v>
      </c>
      <c r="I67" s="20">
        <v>60</v>
      </c>
      <c r="J67" s="21">
        <f t="shared" ref="J67:J75" si="16">I67*H67</f>
        <v>-2400</v>
      </c>
      <c r="K67" s="8"/>
      <c r="M67" s="5" t="s">
        <v>17</v>
      </c>
      <c r="V67" s="5">
        <f t="shared" si="13"/>
        <v>0</v>
      </c>
      <c r="W67" s="5">
        <f t="shared" si="14"/>
        <v>1</v>
      </c>
    </row>
    <row r="68" spans="1:23" s="5" customFormat="1">
      <c r="A68" s="7"/>
      <c r="B68" s="19">
        <f t="shared" si="15"/>
        <v>6</v>
      </c>
      <c r="C68" s="74">
        <v>45516</v>
      </c>
      <c r="D68" s="21" t="s">
        <v>39</v>
      </c>
      <c r="E68" s="21" t="s">
        <v>416</v>
      </c>
      <c r="F68" s="20">
        <v>30</v>
      </c>
      <c r="G68" s="20">
        <v>75</v>
      </c>
      <c r="H68" s="21">
        <v>45</v>
      </c>
      <c r="I68" s="20">
        <v>60</v>
      </c>
      <c r="J68" s="21">
        <f t="shared" si="16"/>
        <v>2700</v>
      </c>
      <c r="K68" s="8"/>
      <c r="V68" s="5">
        <f t="shared" si="13"/>
        <v>1</v>
      </c>
      <c r="W68" s="5">
        <f t="shared" si="14"/>
        <v>0</v>
      </c>
    </row>
    <row r="69" spans="1:23" s="5" customFormat="1">
      <c r="A69" s="7"/>
      <c r="B69" s="19">
        <f t="shared" si="15"/>
        <v>7</v>
      </c>
      <c r="C69" s="74">
        <v>45520</v>
      </c>
      <c r="D69" s="21" t="s">
        <v>39</v>
      </c>
      <c r="E69" s="21" t="s">
        <v>417</v>
      </c>
      <c r="F69" s="20">
        <v>80</v>
      </c>
      <c r="G69" s="20">
        <v>120</v>
      </c>
      <c r="H69" s="21">
        <v>40</v>
      </c>
      <c r="I69" s="20">
        <v>40</v>
      </c>
      <c r="J69" s="21">
        <f t="shared" si="16"/>
        <v>1600</v>
      </c>
      <c r="K69" s="8"/>
      <c r="V69" s="5">
        <f t="shared" si="13"/>
        <v>1</v>
      </c>
      <c r="W69" s="5">
        <f t="shared" si="14"/>
        <v>0</v>
      </c>
    </row>
    <row r="70" spans="1:23" s="5" customFormat="1">
      <c r="A70" s="7"/>
      <c r="B70" s="19">
        <f t="shared" si="15"/>
        <v>8</v>
      </c>
      <c r="C70" s="74">
        <v>45520</v>
      </c>
      <c r="D70" s="21" t="s">
        <v>39</v>
      </c>
      <c r="E70" s="21" t="s">
        <v>418</v>
      </c>
      <c r="F70" s="20">
        <v>40</v>
      </c>
      <c r="G70" s="20">
        <v>67</v>
      </c>
      <c r="H70" s="21">
        <v>27</v>
      </c>
      <c r="I70" s="20">
        <v>40</v>
      </c>
      <c r="J70" s="21">
        <f t="shared" si="16"/>
        <v>1080</v>
      </c>
      <c r="K70" s="8"/>
      <c r="V70" s="5">
        <f t="shared" si="13"/>
        <v>1</v>
      </c>
      <c r="W70" s="5">
        <f t="shared" si="14"/>
        <v>0</v>
      </c>
    </row>
    <row r="71" spans="1:23" s="5" customFormat="1">
      <c r="A71" s="7"/>
      <c r="B71" s="19">
        <f t="shared" si="15"/>
        <v>9</v>
      </c>
      <c r="C71" s="74">
        <v>45523</v>
      </c>
      <c r="D71" s="21" t="s">
        <v>39</v>
      </c>
      <c r="E71" s="21" t="s">
        <v>419</v>
      </c>
      <c r="F71" s="20">
        <v>50</v>
      </c>
      <c r="G71" s="19">
        <v>150</v>
      </c>
      <c r="H71" s="21">
        <v>100</v>
      </c>
      <c r="I71" s="20">
        <v>60</v>
      </c>
      <c r="J71" s="21">
        <f t="shared" si="16"/>
        <v>6000</v>
      </c>
      <c r="K71" s="8"/>
      <c r="V71" s="5">
        <f t="shared" si="13"/>
        <v>1</v>
      </c>
      <c r="W71" s="5">
        <f t="shared" si="14"/>
        <v>0</v>
      </c>
    </row>
    <row r="72" spans="1:23" s="5" customFormat="1">
      <c r="A72" s="7"/>
      <c r="B72" s="19">
        <v>10</v>
      </c>
      <c r="C72" s="74">
        <v>45527</v>
      </c>
      <c r="D72" s="21" t="s">
        <v>39</v>
      </c>
      <c r="E72" s="21" t="s">
        <v>420</v>
      </c>
      <c r="F72" s="20">
        <v>70</v>
      </c>
      <c r="G72" s="19">
        <v>0</v>
      </c>
      <c r="H72" s="21">
        <v>-70</v>
      </c>
      <c r="I72" s="20">
        <v>40</v>
      </c>
      <c r="J72" s="21">
        <f t="shared" si="16"/>
        <v>-2800</v>
      </c>
      <c r="K72" s="8"/>
      <c r="V72" s="5">
        <f t="shared" si="13"/>
        <v>0</v>
      </c>
      <c r="W72" s="5">
        <f t="shared" si="14"/>
        <v>1</v>
      </c>
    </row>
    <row r="73" spans="1:23" s="5" customFormat="1">
      <c r="A73" s="7"/>
      <c r="B73" s="19">
        <v>11</v>
      </c>
      <c r="C73" s="74">
        <v>45527</v>
      </c>
      <c r="D73" s="21" t="s">
        <v>39</v>
      </c>
      <c r="E73" s="21" t="s">
        <v>421</v>
      </c>
      <c r="F73" s="20">
        <v>100</v>
      </c>
      <c r="G73" s="19">
        <v>140</v>
      </c>
      <c r="H73" s="21">
        <v>40</v>
      </c>
      <c r="I73" s="20">
        <v>40</v>
      </c>
      <c r="J73" s="21">
        <f t="shared" si="16"/>
        <v>1600</v>
      </c>
      <c r="K73" s="8"/>
      <c r="V73" s="5">
        <f t="shared" si="13"/>
        <v>1</v>
      </c>
      <c r="W73" s="5">
        <f t="shared" si="14"/>
        <v>0</v>
      </c>
    </row>
    <row r="74" spans="1:23" s="5" customFormat="1">
      <c r="A74" s="7"/>
      <c r="B74" s="19">
        <v>12</v>
      </c>
      <c r="C74" s="74">
        <v>45530</v>
      </c>
      <c r="D74" s="21" t="s">
        <v>39</v>
      </c>
      <c r="E74" s="21" t="s">
        <v>423</v>
      </c>
      <c r="F74" s="20">
        <v>50</v>
      </c>
      <c r="G74" s="19">
        <v>108</v>
      </c>
      <c r="H74" s="21">
        <v>58</v>
      </c>
      <c r="I74" s="20">
        <v>60</v>
      </c>
      <c r="J74" s="21">
        <f t="shared" si="16"/>
        <v>3480</v>
      </c>
      <c r="K74" s="8"/>
      <c r="V74" s="5">
        <f t="shared" si="13"/>
        <v>1</v>
      </c>
      <c r="W74" s="5">
        <f t="shared" si="14"/>
        <v>0</v>
      </c>
    </row>
    <row r="75" spans="1:23" s="5" customFormat="1">
      <c r="A75" s="7"/>
      <c r="B75" s="19">
        <v>13</v>
      </c>
      <c r="C75" s="74">
        <v>45534</v>
      </c>
      <c r="D75" s="21" t="s">
        <v>39</v>
      </c>
      <c r="E75" s="21" t="s">
        <v>426</v>
      </c>
      <c r="F75" s="20">
        <v>70</v>
      </c>
      <c r="G75" s="19">
        <v>124</v>
      </c>
      <c r="H75" s="21">
        <v>54</v>
      </c>
      <c r="I75" s="20">
        <v>40</v>
      </c>
      <c r="J75" s="21">
        <f t="shared" si="16"/>
        <v>2160</v>
      </c>
      <c r="K75" s="8"/>
      <c r="V75" s="5">
        <f t="shared" si="13"/>
        <v>1</v>
      </c>
      <c r="W75" s="5">
        <f t="shared" si="14"/>
        <v>0</v>
      </c>
    </row>
    <row r="76" spans="1:23" s="5" customFormat="1" ht="24" thickBot="1">
      <c r="A76" s="7"/>
      <c r="B76" s="216" t="s">
        <v>19</v>
      </c>
      <c r="C76" s="217"/>
      <c r="D76" s="217"/>
      <c r="E76" s="217"/>
      <c r="F76" s="217"/>
      <c r="G76" s="217"/>
      <c r="H76" s="218"/>
      <c r="I76" s="27" t="s">
        <v>20</v>
      </c>
      <c r="J76" s="28">
        <f>SUM(J63:J75)</f>
        <v>27420</v>
      </c>
      <c r="K76" s="8"/>
      <c r="V76" s="5">
        <f>SUM(V63:V75)</f>
        <v>11</v>
      </c>
      <c r="W76" s="5">
        <f>SUM(W63:W75)</f>
        <v>2</v>
      </c>
    </row>
    <row r="77" spans="1:23" s="5" customFormat="1" ht="30" customHeight="1" thickBot="1">
      <c r="A77" s="29"/>
      <c r="B77" s="30"/>
      <c r="C77" s="30"/>
      <c r="D77" s="30"/>
      <c r="E77" s="30"/>
      <c r="F77" s="30"/>
      <c r="G77" s="30"/>
      <c r="H77" s="31"/>
      <c r="I77" s="30"/>
      <c r="J77" s="31"/>
      <c r="K77" s="32"/>
    </row>
  </sheetData>
  <mergeCells count="54">
    <mergeCell ref="B61:J61"/>
    <mergeCell ref="B76:H76"/>
    <mergeCell ref="B38:H38"/>
    <mergeCell ref="B42:J42"/>
    <mergeCell ref="B43:J43"/>
    <mergeCell ref="B44:J44"/>
    <mergeCell ref="B55:H55"/>
    <mergeCell ref="B59:J59"/>
    <mergeCell ref="Q10:Q11"/>
    <mergeCell ref="R10:R11"/>
    <mergeCell ref="M12:M13"/>
    <mergeCell ref="N12:N13"/>
    <mergeCell ref="B60:J60"/>
    <mergeCell ref="B27:J27"/>
    <mergeCell ref="M10:M11"/>
    <mergeCell ref="N10:N11"/>
    <mergeCell ref="O10:O11"/>
    <mergeCell ref="P10:P11"/>
    <mergeCell ref="B21:H21"/>
    <mergeCell ref="B25:J25"/>
    <mergeCell ref="B26:J26"/>
    <mergeCell ref="O12:O13"/>
    <mergeCell ref="P12:P13"/>
    <mergeCell ref="Q12:Q13"/>
    <mergeCell ref="P2:P3"/>
    <mergeCell ref="Q2:Q3"/>
    <mergeCell ref="R8:R9"/>
    <mergeCell ref="M6:M7"/>
    <mergeCell ref="N6:N7"/>
    <mergeCell ref="O6:O7"/>
    <mergeCell ref="P6:P7"/>
    <mergeCell ref="Q6:Q7"/>
    <mergeCell ref="R6:R7"/>
    <mergeCell ref="M8:M9"/>
    <mergeCell ref="N8:N9"/>
    <mergeCell ref="O8:O9"/>
    <mergeCell ref="P8:P9"/>
    <mergeCell ref="Q8:Q9"/>
    <mergeCell ref="R12:R13"/>
    <mergeCell ref="M14:O16"/>
    <mergeCell ref="P14:R16"/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</mergeCells>
  <hyperlinks>
    <hyperlink ref="B38" r:id="rId1"/>
    <hyperlink ref="B55" r:id="rId2"/>
    <hyperlink ref="B76" r:id="rId3"/>
    <hyperlink ref="M1" location="'MASTER '!A1" display="Back"/>
    <hyperlink ref="M6:M7" location="'SEP 2023'!A30" display="FINNIFTY"/>
    <hyperlink ref="M10:M11" location="'SEP 2023'!A70" display="SENSEX"/>
    <hyperlink ref="M8:M9" location="'SEP 2023'!A50" display="MIDCPNIFTY"/>
    <hyperlink ref="M4:M5" location="'SEP 2023'!A1" display="INDEX OPTION"/>
    <hyperlink ref="B21" r:id="rId4"/>
  </hyperlinks>
  <pageMargins left="0.7" right="0.7" top="0.75" bottom="0.75" header="0.3" footer="0.3"/>
  <drawing r:id="rId5"/>
</worksheet>
</file>

<file path=xl/worksheets/sheet21.xml><?xml version="1.0" encoding="utf-8"?>
<worksheet xmlns="http://schemas.openxmlformats.org/spreadsheetml/2006/main" xmlns:r="http://schemas.openxmlformats.org/officeDocument/2006/relationships">
  <dimension ref="A1:W77"/>
  <sheetViews>
    <sheetView workbookViewId="0">
      <selection activeCell="P19" sqref="P19"/>
    </sheetView>
  </sheetViews>
  <sheetFormatPr defaultRowHeight="15"/>
  <cols>
    <col min="1" max="1" width="4.7109375" customWidth="1"/>
    <col min="3" max="3" width="10.140625" customWidth="1"/>
    <col min="5" max="5" width="19.28515625" customWidth="1"/>
    <col min="6" max="6" width="11.85546875" customWidth="1"/>
    <col min="7" max="7" width="11.140625" customWidth="1"/>
    <col min="8" max="8" width="12.42578125" customWidth="1"/>
    <col min="9" max="9" width="10" customWidth="1"/>
    <col min="10" max="10" width="10.28515625" customWidth="1"/>
    <col min="11" max="11" width="4.5703125" customWidth="1"/>
    <col min="13" max="13" width="16.85546875" customWidth="1"/>
    <col min="14" max="14" width="10.7109375" customWidth="1"/>
    <col min="18" max="18" width="10.85546875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45536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307</v>
      </c>
      <c r="C4" s="172"/>
      <c r="D4" s="172"/>
      <c r="E4" s="172"/>
      <c r="F4" s="172"/>
      <c r="G4" s="172"/>
      <c r="H4" s="172"/>
      <c r="I4" s="172"/>
      <c r="J4" s="173"/>
      <c r="K4" s="8"/>
      <c r="M4" s="174" t="s">
        <v>25</v>
      </c>
      <c r="N4" s="176">
        <f>COUNT(C6:C20)</f>
        <v>9</v>
      </c>
      <c r="O4" s="178">
        <f>V21</f>
        <v>8</v>
      </c>
      <c r="P4" s="178">
        <f>W21</f>
        <v>1</v>
      </c>
      <c r="Q4" s="180">
        <f>N4-O4-P4</f>
        <v>0</v>
      </c>
      <c r="R4" s="182">
        <f>O4/N4</f>
        <v>0.88888888888888884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21</v>
      </c>
      <c r="J5" s="14" t="s">
        <v>16</v>
      </c>
      <c r="K5" s="8"/>
      <c r="M5" s="175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6">
        <v>1</v>
      </c>
      <c r="C6" s="73">
        <v>45539</v>
      </c>
      <c r="D6" s="17" t="s">
        <v>39</v>
      </c>
      <c r="E6" s="17" t="s">
        <v>432</v>
      </c>
      <c r="F6" s="18">
        <v>50</v>
      </c>
      <c r="G6" s="18">
        <v>0</v>
      </c>
      <c r="H6" s="18">
        <v>-50</v>
      </c>
      <c r="I6" s="49">
        <v>60</v>
      </c>
      <c r="J6" s="38">
        <f>H6*I6</f>
        <v>-3000</v>
      </c>
      <c r="K6" s="8"/>
      <c r="M6" s="189" t="s">
        <v>26</v>
      </c>
      <c r="N6" s="190">
        <f>COUNT(C29:C37)</f>
        <v>5</v>
      </c>
      <c r="O6" s="191">
        <f>V38</f>
        <v>4</v>
      </c>
      <c r="P6" s="191">
        <f>W38</f>
        <v>1</v>
      </c>
      <c r="Q6" s="192">
        <f>N6-O6-P6</f>
        <v>0</v>
      </c>
      <c r="R6" s="188">
        <f>O6/N6</f>
        <v>0.8</v>
      </c>
      <c r="V6" s="5">
        <f>IF($J6&gt;0,1,0)</f>
        <v>0</v>
      </c>
      <c r="W6" s="5">
        <f>IF($J6&lt;0,1,0)</f>
        <v>1</v>
      </c>
    </row>
    <row r="7" spans="1:23" s="5" customFormat="1">
      <c r="A7" s="7"/>
      <c r="B7" s="22">
        <f>B6+1</f>
        <v>2</v>
      </c>
      <c r="C7" s="74">
        <v>45539</v>
      </c>
      <c r="D7" s="21" t="s">
        <v>39</v>
      </c>
      <c r="E7" s="21" t="s">
        <v>433</v>
      </c>
      <c r="F7" s="19">
        <v>35</v>
      </c>
      <c r="G7" s="19">
        <v>64</v>
      </c>
      <c r="H7" s="19">
        <v>29</v>
      </c>
      <c r="I7" s="20">
        <v>60</v>
      </c>
      <c r="J7" s="39">
        <f>H7*I7</f>
        <v>1740</v>
      </c>
      <c r="K7" s="8"/>
      <c r="M7" s="175"/>
      <c r="N7" s="177"/>
      <c r="O7" s="179"/>
      <c r="P7" s="179"/>
      <c r="Q7" s="181"/>
      <c r="R7" s="183"/>
      <c r="V7" s="5">
        <f t="shared" ref="V7:V20" si="0">IF($J7&gt;0,1,0)</f>
        <v>1</v>
      </c>
      <c r="W7" s="5">
        <f t="shared" ref="W7:W20" si="1">IF($J7&lt;0,1,0)</f>
        <v>0</v>
      </c>
    </row>
    <row r="8" spans="1:23" s="5" customFormat="1">
      <c r="A8" s="7"/>
      <c r="B8" s="22">
        <f t="shared" ref="B8:B20" si="2">B7+1</f>
        <v>3</v>
      </c>
      <c r="C8" s="74">
        <v>45540</v>
      </c>
      <c r="D8" s="21" t="s">
        <v>39</v>
      </c>
      <c r="E8" s="21" t="s">
        <v>425</v>
      </c>
      <c r="F8" s="19">
        <v>40</v>
      </c>
      <c r="G8" s="19">
        <v>57</v>
      </c>
      <c r="H8" s="19">
        <v>17</v>
      </c>
      <c r="I8" s="20">
        <v>100</v>
      </c>
      <c r="J8" s="39">
        <f>H8*I8</f>
        <v>1700</v>
      </c>
      <c r="K8" s="8"/>
      <c r="M8" s="189" t="s">
        <v>28</v>
      </c>
      <c r="N8" s="190">
        <f>COUNT(C46:C54)</f>
        <v>5</v>
      </c>
      <c r="O8" s="191">
        <f>V55</f>
        <v>2</v>
      </c>
      <c r="P8" s="191">
        <f>W55</f>
        <v>3</v>
      </c>
      <c r="Q8" s="192">
        <f>N8-O8-P8</f>
        <v>0</v>
      </c>
      <c r="R8" s="188">
        <f>O8/N8</f>
        <v>0.4</v>
      </c>
      <c r="V8" s="5">
        <f>IF($J8&gt;0,1,0)</f>
        <v>1</v>
      </c>
      <c r="W8" s="5">
        <f>IF($J8&lt;0,1,0)</f>
        <v>0</v>
      </c>
    </row>
    <row r="9" spans="1:23" s="5" customFormat="1">
      <c r="A9" s="7"/>
      <c r="B9" s="22">
        <f t="shared" si="2"/>
        <v>4</v>
      </c>
      <c r="C9" s="74">
        <v>45546</v>
      </c>
      <c r="D9" s="21" t="s">
        <v>39</v>
      </c>
      <c r="E9" s="21" t="s">
        <v>437</v>
      </c>
      <c r="F9" s="19">
        <v>50</v>
      </c>
      <c r="G9" s="19">
        <v>289</v>
      </c>
      <c r="H9" s="19">
        <v>239</v>
      </c>
      <c r="I9" s="20">
        <v>60</v>
      </c>
      <c r="J9" s="39">
        <f t="shared" ref="J9:J20" si="3">H9*I9</f>
        <v>14340</v>
      </c>
      <c r="K9" s="8"/>
      <c r="M9" s="175"/>
      <c r="N9" s="177"/>
      <c r="O9" s="179"/>
      <c r="P9" s="179"/>
      <c r="Q9" s="181"/>
      <c r="R9" s="183"/>
      <c r="V9" s="5">
        <f>IF($J9&gt;0,1,0)</f>
        <v>1</v>
      </c>
      <c r="W9" s="5">
        <f>IF($J9&lt;0,1,0)</f>
        <v>0</v>
      </c>
    </row>
    <row r="10" spans="1:23" s="5" customFormat="1">
      <c r="A10" s="7"/>
      <c r="B10" s="22">
        <f t="shared" si="2"/>
        <v>5</v>
      </c>
      <c r="C10" s="74">
        <v>45547</v>
      </c>
      <c r="D10" s="21" t="s">
        <v>39</v>
      </c>
      <c r="E10" s="21" t="s">
        <v>438</v>
      </c>
      <c r="F10" s="19">
        <v>35</v>
      </c>
      <c r="G10" s="19">
        <v>94</v>
      </c>
      <c r="H10" s="19">
        <v>59</v>
      </c>
      <c r="I10" s="20">
        <v>100</v>
      </c>
      <c r="J10" s="39">
        <f t="shared" si="3"/>
        <v>5900</v>
      </c>
      <c r="K10" s="8"/>
      <c r="M10" s="189" t="s">
        <v>27</v>
      </c>
      <c r="N10" s="190">
        <f>COUNT(C63:C75)</f>
        <v>10</v>
      </c>
      <c r="O10" s="191">
        <f>V76</f>
        <v>9</v>
      </c>
      <c r="P10" s="191">
        <f>W76</f>
        <v>1</v>
      </c>
      <c r="Q10" s="192">
        <f>N10-O10-P10</f>
        <v>0</v>
      </c>
      <c r="R10" s="188">
        <f>O10/N10</f>
        <v>0.9</v>
      </c>
      <c r="V10" s="5">
        <f>IF($J10&gt;0,1,0)</f>
        <v>1</v>
      </c>
      <c r="W10" s="5">
        <f>IF($J10&lt;0,1,0)</f>
        <v>0</v>
      </c>
    </row>
    <row r="11" spans="1:23" s="5" customFormat="1" ht="15.75" thickBot="1">
      <c r="A11" s="7"/>
      <c r="B11" s="22">
        <f t="shared" si="2"/>
        <v>6</v>
      </c>
      <c r="C11" s="74">
        <v>45553</v>
      </c>
      <c r="D11" s="21" t="s">
        <v>39</v>
      </c>
      <c r="E11" s="21" t="s">
        <v>444</v>
      </c>
      <c r="F11" s="19">
        <v>40</v>
      </c>
      <c r="G11" s="19">
        <v>380</v>
      </c>
      <c r="H11" s="19">
        <v>340</v>
      </c>
      <c r="I11" s="20">
        <v>60</v>
      </c>
      <c r="J11" s="39">
        <f t="shared" si="3"/>
        <v>20400</v>
      </c>
      <c r="K11" s="8"/>
      <c r="M11" s="175"/>
      <c r="N11" s="177"/>
      <c r="O11" s="179"/>
      <c r="P11" s="179"/>
      <c r="Q11" s="181"/>
      <c r="R11" s="183"/>
      <c r="V11" s="5">
        <f t="shared" si="0"/>
        <v>1</v>
      </c>
      <c r="W11" s="5">
        <f t="shared" si="1"/>
        <v>0</v>
      </c>
    </row>
    <row r="12" spans="1:23" s="5" customFormat="1" ht="15" customHeight="1">
      <c r="A12" s="7"/>
      <c r="B12" s="22">
        <f>B11+1</f>
        <v>7</v>
      </c>
      <c r="C12" s="74">
        <v>45554</v>
      </c>
      <c r="D12" s="21" t="s">
        <v>39</v>
      </c>
      <c r="E12" s="21" t="s">
        <v>445</v>
      </c>
      <c r="F12" s="19">
        <v>35</v>
      </c>
      <c r="G12" s="19">
        <v>80</v>
      </c>
      <c r="H12" s="19">
        <v>45</v>
      </c>
      <c r="I12" s="20">
        <v>100</v>
      </c>
      <c r="J12" s="39">
        <f t="shared" si="3"/>
        <v>4500</v>
      </c>
      <c r="K12" s="8"/>
      <c r="M12" s="211" t="s">
        <v>72</v>
      </c>
      <c r="N12" s="213">
        <f>SUM(N4:N11)</f>
        <v>29</v>
      </c>
      <c r="O12" s="213">
        <f t="shared" ref="O12:Q12" si="4">SUM(O4:O11)</f>
        <v>23</v>
      </c>
      <c r="P12" s="213">
        <f t="shared" si="4"/>
        <v>6</v>
      </c>
      <c r="Q12" s="213">
        <f t="shared" si="4"/>
        <v>0</v>
      </c>
      <c r="R12" s="182">
        <f>O12/N12</f>
        <v>0.7931034482758621</v>
      </c>
      <c r="V12" s="5">
        <f t="shared" si="0"/>
        <v>1</v>
      </c>
      <c r="W12" s="5">
        <f t="shared" si="1"/>
        <v>0</v>
      </c>
    </row>
    <row r="13" spans="1:23" s="5" customFormat="1" ht="15" customHeight="1" thickBot="1">
      <c r="A13" s="7"/>
      <c r="B13" s="75">
        <f t="shared" si="2"/>
        <v>8</v>
      </c>
      <c r="C13" s="74">
        <v>45560</v>
      </c>
      <c r="D13" s="76" t="s">
        <v>39</v>
      </c>
      <c r="E13" s="76" t="s">
        <v>450</v>
      </c>
      <c r="F13" s="77">
        <v>50</v>
      </c>
      <c r="G13" s="77">
        <v>67</v>
      </c>
      <c r="H13" s="77">
        <v>17</v>
      </c>
      <c r="I13" s="78">
        <v>60</v>
      </c>
      <c r="J13" s="39">
        <f>H13*I13</f>
        <v>1020</v>
      </c>
      <c r="K13" s="8"/>
      <c r="M13" s="212"/>
      <c r="N13" s="214"/>
      <c r="O13" s="214"/>
      <c r="P13" s="214"/>
      <c r="Q13" s="214"/>
      <c r="R13" s="215"/>
      <c r="V13" s="5">
        <f t="shared" si="0"/>
        <v>1</v>
      </c>
      <c r="W13" s="5">
        <f t="shared" si="1"/>
        <v>0</v>
      </c>
    </row>
    <row r="14" spans="1:23" s="5" customFormat="1" ht="15" customHeight="1">
      <c r="A14" s="7"/>
      <c r="B14" s="75">
        <f t="shared" si="2"/>
        <v>9</v>
      </c>
      <c r="C14" s="74">
        <v>45561</v>
      </c>
      <c r="D14" s="76" t="s">
        <v>39</v>
      </c>
      <c r="E14" s="76" t="s">
        <v>451</v>
      </c>
      <c r="F14" s="77">
        <v>20</v>
      </c>
      <c r="G14" s="77">
        <v>112</v>
      </c>
      <c r="H14" s="77">
        <v>92</v>
      </c>
      <c r="I14" s="78">
        <v>100</v>
      </c>
      <c r="J14" s="79">
        <f t="shared" si="3"/>
        <v>9200</v>
      </c>
      <c r="K14" s="8"/>
      <c r="M14" s="193" t="s">
        <v>18</v>
      </c>
      <c r="N14" s="194"/>
      <c r="O14" s="195"/>
      <c r="P14" s="202">
        <f>R12</f>
        <v>0.7931034482758621</v>
      </c>
      <c r="Q14" s="203"/>
      <c r="R14" s="204"/>
      <c r="V14" s="5">
        <f t="shared" si="0"/>
        <v>1</v>
      </c>
      <c r="W14" s="5">
        <f t="shared" si="1"/>
        <v>0</v>
      </c>
    </row>
    <row r="15" spans="1:23" s="5" customFormat="1" ht="15" customHeight="1">
      <c r="A15" s="7"/>
      <c r="B15" s="22">
        <f t="shared" si="2"/>
        <v>10</v>
      </c>
      <c r="C15" s="74"/>
      <c r="D15" s="76"/>
      <c r="E15" s="76"/>
      <c r="F15" s="77"/>
      <c r="G15" s="77"/>
      <c r="H15" s="77"/>
      <c r="I15" s="78"/>
      <c r="J15" s="79">
        <f t="shared" si="3"/>
        <v>0</v>
      </c>
      <c r="K15" s="8"/>
      <c r="M15" s="196"/>
      <c r="N15" s="197"/>
      <c r="O15" s="198"/>
      <c r="P15" s="205"/>
      <c r="Q15" s="206"/>
      <c r="R15" s="207"/>
      <c r="V15" s="5">
        <f t="shared" si="0"/>
        <v>0</v>
      </c>
      <c r="W15" s="5">
        <f t="shared" si="1"/>
        <v>0</v>
      </c>
    </row>
    <row r="16" spans="1:23" s="5" customFormat="1" ht="15.75" customHeight="1" thickBot="1">
      <c r="A16" s="7"/>
      <c r="B16" s="22">
        <f t="shared" si="2"/>
        <v>11</v>
      </c>
      <c r="C16" s="74"/>
      <c r="D16" s="21"/>
      <c r="E16" s="21"/>
      <c r="F16" s="19"/>
      <c r="G16" s="19"/>
      <c r="H16" s="19"/>
      <c r="I16" s="20"/>
      <c r="J16" s="79">
        <f t="shared" si="3"/>
        <v>0</v>
      </c>
      <c r="K16" s="8"/>
      <c r="M16" s="199"/>
      <c r="N16" s="200"/>
      <c r="O16" s="201"/>
      <c r="P16" s="208"/>
      <c r="Q16" s="209"/>
      <c r="R16" s="210"/>
      <c r="V16" s="5">
        <f t="shared" si="0"/>
        <v>0</v>
      </c>
      <c r="W16" s="5">
        <f t="shared" si="1"/>
        <v>0</v>
      </c>
    </row>
    <row r="17" spans="1:23" s="5" customFormat="1" ht="15" customHeight="1">
      <c r="A17" s="7"/>
      <c r="B17" s="22">
        <f t="shared" si="2"/>
        <v>12</v>
      </c>
      <c r="C17" s="74"/>
      <c r="D17" s="21"/>
      <c r="E17" s="21"/>
      <c r="F17" s="19"/>
      <c r="G17" s="19"/>
      <c r="H17" s="19"/>
      <c r="I17" s="20"/>
      <c r="J17" s="39">
        <f t="shared" si="3"/>
        <v>0</v>
      </c>
      <c r="K17" s="8"/>
      <c r="M17" s="5" t="s">
        <v>17</v>
      </c>
      <c r="V17" s="5">
        <f t="shared" si="0"/>
        <v>0</v>
      </c>
      <c r="W17" s="5">
        <f t="shared" si="1"/>
        <v>0</v>
      </c>
    </row>
    <row r="18" spans="1:23" s="5" customFormat="1">
      <c r="A18" s="7"/>
      <c r="B18" s="22">
        <f t="shared" si="2"/>
        <v>13</v>
      </c>
      <c r="C18" s="74"/>
      <c r="D18" s="21"/>
      <c r="E18" s="21"/>
      <c r="F18" s="19"/>
      <c r="G18" s="19"/>
      <c r="H18" s="19"/>
      <c r="I18" s="20"/>
      <c r="J18" s="39">
        <f t="shared" si="3"/>
        <v>0</v>
      </c>
      <c r="K18" s="8"/>
      <c r="M18" s="5" t="s">
        <v>17</v>
      </c>
      <c r="V18" s="5">
        <f t="shared" si="0"/>
        <v>0</v>
      </c>
      <c r="W18" s="5">
        <f t="shared" si="1"/>
        <v>0</v>
      </c>
    </row>
    <row r="19" spans="1:23" s="5" customFormat="1">
      <c r="A19" s="7"/>
      <c r="B19" s="22">
        <f t="shared" si="2"/>
        <v>14</v>
      </c>
      <c r="C19" s="74"/>
      <c r="D19" s="21"/>
      <c r="E19" s="21"/>
      <c r="F19" s="19"/>
      <c r="G19" s="19"/>
      <c r="H19" s="19"/>
      <c r="I19" s="20"/>
      <c r="J19" s="39">
        <f t="shared" si="3"/>
        <v>0</v>
      </c>
      <c r="K19" s="8"/>
      <c r="V19" s="5">
        <f t="shared" si="0"/>
        <v>0</v>
      </c>
      <c r="W19" s="5">
        <f t="shared" si="1"/>
        <v>0</v>
      </c>
    </row>
    <row r="20" spans="1:23" s="5" customFormat="1" ht="15.75" thickBot="1">
      <c r="A20" s="7"/>
      <c r="B20" s="24">
        <f t="shared" si="2"/>
        <v>15</v>
      </c>
      <c r="C20" s="74"/>
      <c r="D20" s="25"/>
      <c r="E20" s="25"/>
      <c r="F20" s="50"/>
      <c r="G20" s="50"/>
      <c r="H20" s="50"/>
      <c r="I20" s="26"/>
      <c r="J20" s="40">
        <f t="shared" si="3"/>
        <v>0</v>
      </c>
      <c r="K20" s="8"/>
      <c r="V20" s="5">
        <f t="shared" si="0"/>
        <v>0</v>
      </c>
      <c r="W20" s="5">
        <f t="shared" si="1"/>
        <v>0</v>
      </c>
    </row>
    <row r="21" spans="1:23" s="5" customFormat="1" ht="24" thickBot="1">
      <c r="A21" s="7"/>
      <c r="B21" s="216" t="s">
        <v>19</v>
      </c>
      <c r="C21" s="217"/>
      <c r="D21" s="217"/>
      <c r="E21" s="217"/>
      <c r="F21" s="217"/>
      <c r="G21" s="217"/>
      <c r="H21" s="218"/>
      <c r="I21" s="27" t="s">
        <v>20</v>
      </c>
      <c r="J21" s="28">
        <f>SUM(J6:J20)</f>
        <v>55800</v>
      </c>
      <c r="K21" s="8"/>
      <c r="V21" s="5">
        <f>SUM(V6:V20)</f>
        <v>8</v>
      </c>
      <c r="W21" s="5">
        <f>SUM(W6:W20)</f>
        <v>1</v>
      </c>
    </row>
    <row r="22" spans="1:23" s="5" customFormat="1" ht="30" customHeight="1" thickBot="1">
      <c r="A22" s="29"/>
      <c r="B22" s="30"/>
      <c r="C22" s="30"/>
      <c r="D22" s="30"/>
      <c r="E22" s="30"/>
      <c r="F22" s="30"/>
      <c r="G22" s="30"/>
      <c r="H22" s="31"/>
      <c r="I22" s="30"/>
      <c r="J22" s="31"/>
      <c r="K22" s="32"/>
      <c r="M22" s="5" t="s">
        <v>17</v>
      </c>
    </row>
    <row r="23" spans="1:23" s="5" customFormat="1" ht="15.75" thickBot="1">
      <c r="A23" s="15"/>
      <c r="B23" s="15"/>
      <c r="C23" s="15"/>
      <c r="D23" s="15"/>
      <c r="E23" s="15"/>
      <c r="F23" s="15"/>
      <c r="G23" s="15"/>
      <c r="H23" s="33"/>
      <c r="I23" s="15"/>
      <c r="J23" s="33"/>
      <c r="K23" s="15"/>
    </row>
    <row r="24" spans="1:23" s="5" customFormat="1" ht="30" customHeight="1" thickBot="1">
      <c r="A24" s="1"/>
      <c r="B24" s="2"/>
      <c r="C24" s="2"/>
      <c r="D24" s="2"/>
      <c r="E24" s="2"/>
      <c r="F24" s="2"/>
      <c r="G24" s="2"/>
      <c r="H24" s="3"/>
      <c r="I24" s="2"/>
      <c r="J24" s="3"/>
      <c r="K24" s="4"/>
    </row>
    <row r="25" spans="1:23" s="5" customFormat="1" ht="27" thickBot="1">
      <c r="A25" s="7" t="s">
        <v>1</v>
      </c>
      <c r="B25" s="155" t="s">
        <v>2</v>
      </c>
      <c r="C25" s="156"/>
      <c r="D25" s="156"/>
      <c r="E25" s="156"/>
      <c r="F25" s="156"/>
      <c r="G25" s="156"/>
      <c r="H25" s="156"/>
      <c r="I25" s="156"/>
      <c r="J25" s="157"/>
      <c r="K25" s="8"/>
      <c r="O25" s="34"/>
      <c r="P25" s="34"/>
      <c r="Q25" s="34"/>
      <c r="R25" s="34"/>
    </row>
    <row r="26" spans="1:23" s="5" customFormat="1" ht="16.5" thickBot="1">
      <c r="A26" s="7"/>
      <c r="B26" s="168">
        <v>45536</v>
      </c>
      <c r="C26" s="169"/>
      <c r="D26" s="169"/>
      <c r="E26" s="169"/>
      <c r="F26" s="169"/>
      <c r="G26" s="169"/>
      <c r="H26" s="169"/>
      <c r="I26" s="169"/>
      <c r="J26" s="170"/>
      <c r="K26" s="8"/>
    </row>
    <row r="27" spans="1:23" s="5" customFormat="1" ht="16.5" thickBot="1">
      <c r="A27" s="7"/>
      <c r="B27" s="171" t="s">
        <v>403</v>
      </c>
      <c r="C27" s="172"/>
      <c r="D27" s="172"/>
      <c r="E27" s="172"/>
      <c r="F27" s="172"/>
      <c r="G27" s="172"/>
      <c r="H27" s="172"/>
      <c r="I27" s="172"/>
      <c r="J27" s="173"/>
      <c r="K27" s="8"/>
    </row>
    <row r="28" spans="1:23" s="34" customFormat="1" ht="15.75" thickBot="1">
      <c r="A28" s="35"/>
      <c r="B28" s="9" t="s">
        <v>9</v>
      </c>
      <c r="C28" s="10" t="s">
        <v>10</v>
      </c>
      <c r="D28" s="11" t="s">
        <v>11</v>
      </c>
      <c r="E28" s="11" t="s">
        <v>12</v>
      </c>
      <c r="F28" s="12" t="s">
        <v>155</v>
      </c>
      <c r="G28" s="12" t="s">
        <v>156</v>
      </c>
      <c r="H28" s="36" t="s">
        <v>157</v>
      </c>
      <c r="I28" s="12" t="s">
        <v>21</v>
      </c>
      <c r="J28" s="14" t="s">
        <v>16</v>
      </c>
      <c r="K28" s="37"/>
      <c r="M28" s="5"/>
      <c r="N28" s="5"/>
      <c r="O28" s="5"/>
      <c r="P28" s="5"/>
      <c r="Q28" s="5"/>
      <c r="R28" s="5"/>
      <c r="V28" s="15" t="s">
        <v>5</v>
      </c>
      <c r="W28" s="15" t="s">
        <v>6</v>
      </c>
    </row>
    <row r="29" spans="1:23" s="5" customFormat="1">
      <c r="A29" s="7"/>
      <c r="B29" s="16">
        <v>1</v>
      </c>
      <c r="C29" s="73">
        <v>45538</v>
      </c>
      <c r="D29" s="17" t="s">
        <v>39</v>
      </c>
      <c r="E29" s="17" t="s">
        <v>430</v>
      </c>
      <c r="F29" s="18">
        <v>25</v>
      </c>
      <c r="G29" s="18">
        <v>20</v>
      </c>
      <c r="H29" s="18">
        <v>-5</v>
      </c>
      <c r="I29" s="20">
        <v>100</v>
      </c>
      <c r="J29" s="38">
        <f>H29*I29</f>
        <v>-500</v>
      </c>
      <c r="K29" s="8"/>
      <c r="V29" s="5">
        <f>IF($J29&gt;0,1,0)</f>
        <v>0</v>
      </c>
      <c r="W29" s="5">
        <f>IF($J29&lt;0,1,0)</f>
        <v>1</v>
      </c>
    </row>
    <row r="30" spans="1:23" s="5" customFormat="1">
      <c r="A30" s="7"/>
      <c r="B30" s="22">
        <f>B29+1</f>
        <v>2</v>
      </c>
      <c r="C30" s="74">
        <v>45538</v>
      </c>
      <c r="D30" s="21" t="s">
        <v>39</v>
      </c>
      <c r="E30" s="21" t="s">
        <v>431</v>
      </c>
      <c r="F30" s="19">
        <v>45</v>
      </c>
      <c r="G30" s="19">
        <v>334</v>
      </c>
      <c r="H30" s="19">
        <v>289</v>
      </c>
      <c r="I30" s="20">
        <v>100</v>
      </c>
      <c r="J30" s="39">
        <f>H30*I30</f>
        <v>28900</v>
      </c>
      <c r="K30" s="8"/>
      <c r="O30" s="5" t="s">
        <v>17</v>
      </c>
      <c r="V30" s="5">
        <f t="shared" ref="V30:V37" si="5">IF($J30&gt;0,1,0)</f>
        <v>1</v>
      </c>
      <c r="W30" s="5">
        <f t="shared" ref="W30:W37" si="6">IF($J30&lt;0,1,0)</f>
        <v>0</v>
      </c>
    </row>
    <row r="31" spans="1:23" s="5" customFormat="1">
      <c r="A31" s="7"/>
      <c r="B31" s="22">
        <f t="shared" ref="B31:B37" si="7">B30+1</f>
        <v>3</v>
      </c>
      <c r="C31" s="74">
        <v>45545</v>
      </c>
      <c r="D31" s="21" t="s">
        <v>39</v>
      </c>
      <c r="E31" s="21" t="s">
        <v>436</v>
      </c>
      <c r="F31" s="19">
        <v>25</v>
      </c>
      <c r="G31" s="19">
        <v>74</v>
      </c>
      <c r="H31" s="19">
        <v>49</v>
      </c>
      <c r="I31" s="20">
        <v>100</v>
      </c>
      <c r="J31" s="39">
        <f>H31*I31</f>
        <v>4900</v>
      </c>
      <c r="K31" s="8"/>
      <c r="V31" s="5">
        <f t="shared" si="5"/>
        <v>1</v>
      </c>
      <c r="W31" s="5">
        <f t="shared" si="6"/>
        <v>0</v>
      </c>
    </row>
    <row r="32" spans="1:23" s="5" customFormat="1">
      <c r="A32" s="7"/>
      <c r="B32" s="22">
        <f t="shared" si="7"/>
        <v>4</v>
      </c>
      <c r="C32" s="74">
        <v>45552</v>
      </c>
      <c r="D32" s="21" t="s">
        <v>39</v>
      </c>
      <c r="E32" s="21" t="s">
        <v>443</v>
      </c>
      <c r="F32" s="19">
        <v>45</v>
      </c>
      <c r="G32" s="19">
        <v>77</v>
      </c>
      <c r="H32" s="19">
        <v>32</v>
      </c>
      <c r="I32" s="20">
        <v>100</v>
      </c>
      <c r="J32" s="39">
        <f>I32*H32</f>
        <v>3200</v>
      </c>
      <c r="K32" s="8"/>
      <c r="L32" s="5" t="s">
        <v>17</v>
      </c>
      <c r="V32" s="5">
        <f t="shared" si="5"/>
        <v>1</v>
      </c>
      <c r="W32" s="5">
        <f t="shared" si="6"/>
        <v>0</v>
      </c>
    </row>
    <row r="33" spans="1:23" s="5" customFormat="1">
      <c r="A33" s="7"/>
      <c r="B33" s="22">
        <f t="shared" si="7"/>
        <v>5</v>
      </c>
      <c r="C33" s="74">
        <v>45559</v>
      </c>
      <c r="D33" s="21" t="s">
        <v>39</v>
      </c>
      <c r="E33" s="21" t="s">
        <v>449</v>
      </c>
      <c r="F33" s="19">
        <v>45</v>
      </c>
      <c r="G33" s="19">
        <v>120</v>
      </c>
      <c r="H33" s="19">
        <v>75</v>
      </c>
      <c r="I33" s="20">
        <v>100</v>
      </c>
      <c r="J33" s="39">
        <f>I33*H33</f>
        <v>7500</v>
      </c>
      <c r="K33" s="8"/>
      <c r="V33" s="5">
        <f t="shared" si="5"/>
        <v>1</v>
      </c>
      <c r="W33" s="5">
        <f t="shared" si="6"/>
        <v>0</v>
      </c>
    </row>
    <row r="34" spans="1:23" s="5" customFormat="1">
      <c r="A34" s="7"/>
      <c r="B34" s="22">
        <f t="shared" si="7"/>
        <v>6</v>
      </c>
      <c r="C34" s="74"/>
      <c r="D34" s="21"/>
      <c r="E34" s="21"/>
      <c r="F34" s="19"/>
      <c r="G34" s="19"/>
      <c r="H34" s="19"/>
      <c r="I34" s="20"/>
      <c r="J34" s="39">
        <f>I34*H34</f>
        <v>0</v>
      </c>
      <c r="K34" s="8"/>
      <c r="V34" s="5">
        <f t="shared" si="5"/>
        <v>0</v>
      </c>
      <c r="W34" s="5">
        <f t="shared" si="6"/>
        <v>0</v>
      </c>
    </row>
    <row r="35" spans="1:23" s="5" customFormat="1">
      <c r="A35" s="7"/>
      <c r="B35" s="22">
        <f t="shared" si="7"/>
        <v>7</v>
      </c>
      <c r="C35" s="74"/>
      <c r="D35" s="21"/>
      <c r="E35" s="21"/>
      <c r="F35" s="19"/>
      <c r="G35" s="19"/>
      <c r="H35" s="19"/>
      <c r="I35" s="20"/>
      <c r="J35" s="39">
        <f t="shared" ref="J35:J37" si="8">I35*H35</f>
        <v>0</v>
      </c>
      <c r="K35" s="8"/>
      <c r="V35" s="5">
        <f t="shared" si="5"/>
        <v>0</v>
      </c>
      <c r="W35" s="5">
        <f t="shared" si="6"/>
        <v>0</v>
      </c>
    </row>
    <row r="36" spans="1:23" s="5" customFormat="1">
      <c r="A36" s="7"/>
      <c r="B36" s="22">
        <f t="shared" si="7"/>
        <v>8</v>
      </c>
      <c r="C36" s="74"/>
      <c r="D36" s="21"/>
      <c r="E36" s="21"/>
      <c r="F36" s="19"/>
      <c r="G36" s="19"/>
      <c r="H36" s="19"/>
      <c r="I36" s="20"/>
      <c r="J36" s="39">
        <f t="shared" si="8"/>
        <v>0</v>
      </c>
      <c r="K36" s="8"/>
      <c r="V36" s="5">
        <f t="shared" si="5"/>
        <v>0</v>
      </c>
      <c r="W36" s="5">
        <f t="shared" si="6"/>
        <v>0</v>
      </c>
    </row>
    <row r="37" spans="1:23" s="5" customFormat="1">
      <c r="A37" s="7"/>
      <c r="B37" s="22">
        <f t="shared" si="7"/>
        <v>9</v>
      </c>
      <c r="C37" s="74"/>
      <c r="D37" s="21"/>
      <c r="E37" s="21"/>
      <c r="F37" s="19"/>
      <c r="G37" s="19"/>
      <c r="H37" s="19"/>
      <c r="I37" s="20"/>
      <c r="J37" s="39">
        <f t="shared" si="8"/>
        <v>0</v>
      </c>
      <c r="K37" s="8"/>
      <c r="V37" s="5">
        <f t="shared" si="5"/>
        <v>0</v>
      </c>
      <c r="W37" s="5">
        <f t="shared" si="6"/>
        <v>0</v>
      </c>
    </row>
    <row r="38" spans="1:23" s="5" customFormat="1" ht="24" thickBot="1">
      <c r="A38" s="7"/>
      <c r="B38" s="216" t="s">
        <v>19</v>
      </c>
      <c r="C38" s="217"/>
      <c r="D38" s="217"/>
      <c r="E38" s="217"/>
      <c r="F38" s="217"/>
      <c r="G38" s="217"/>
      <c r="H38" s="218"/>
      <c r="I38" s="27" t="s">
        <v>20</v>
      </c>
      <c r="J38" s="28">
        <f>SUM(J29:J37)</f>
        <v>44000</v>
      </c>
      <c r="K38" s="8"/>
      <c r="V38" s="5">
        <f>SUM(V29:V37)</f>
        <v>4</v>
      </c>
      <c r="W38" s="5">
        <f>SUM(W29:W37)</f>
        <v>1</v>
      </c>
    </row>
    <row r="39" spans="1:23" s="5" customFormat="1" ht="30" customHeight="1" thickBot="1">
      <c r="A39" s="29"/>
      <c r="B39" s="30"/>
      <c r="C39" s="30"/>
      <c r="D39" s="30"/>
      <c r="E39" s="30"/>
      <c r="F39" s="30"/>
      <c r="G39" s="30"/>
      <c r="H39" s="31"/>
      <c r="I39" s="30"/>
      <c r="J39" s="31"/>
      <c r="K39" s="32"/>
    </row>
    <row r="40" spans="1:23" s="5" customFormat="1" ht="15.75" thickBot="1">
      <c r="A40" s="15"/>
      <c r="B40" s="15"/>
      <c r="C40" s="15"/>
      <c r="D40" s="15"/>
      <c r="E40" s="15"/>
      <c r="F40" s="15"/>
      <c r="G40" s="15"/>
      <c r="H40" s="33"/>
      <c r="I40" s="15"/>
      <c r="J40" s="33"/>
      <c r="K40" s="15"/>
    </row>
    <row r="41" spans="1:23" s="5" customFormat="1" ht="30" customHeight="1" thickBot="1">
      <c r="A41" s="1"/>
      <c r="B41" s="2"/>
      <c r="C41" s="2"/>
      <c r="D41" s="2"/>
      <c r="E41" s="2"/>
      <c r="F41" s="2"/>
      <c r="G41" s="2"/>
      <c r="H41" s="3"/>
      <c r="I41" s="2"/>
      <c r="J41" s="3"/>
      <c r="K41" s="4"/>
    </row>
    <row r="42" spans="1:23" s="5" customFormat="1" ht="27" thickBot="1">
      <c r="A42" s="7" t="s">
        <v>1</v>
      </c>
      <c r="B42" s="155" t="s">
        <v>2</v>
      </c>
      <c r="C42" s="156"/>
      <c r="D42" s="156"/>
      <c r="E42" s="156"/>
      <c r="F42" s="156"/>
      <c r="G42" s="156"/>
      <c r="H42" s="156"/>
      <c r="I42" s="156"/>
      <c r="J42" s="157"/>
      <c r="K42" s="8"/>
    </row>
    <row r="43" spans="1:23" s="5" customFormat="1" ht="16.5" thickBot="1">
      <c r="A43" s="7"/>
      <c r="B43" s="168">
        <v>45536</v>
      </c>
      <c r="C43" s="169"/>
      <c r="D43" s="169"/>
      <c r="E43" s="169"/>
      <c r="F43" s="169"/>
      <c r="G43" s="169"/>
      <c r="H43" s="169"/>
      <c r="I43" s="169"/>
      <c r="J43" s="170"/>
      <c r="K43" s="8"/>
    </row>
    <row r="44" spans="1:23" s="5" customFormat="1" ht="16.5" thickBot="1">
      <c r="A44" s="7"/>
      <c r="B44" s="171" t="s">
        <v>406</v>
      </c>
      <c r="C44" s="172"/>
      <c r="D44" s="172"/>
      <c r="E44" s="172"/>
      <c r="F44" s="172"/>
      <c r="G44" s="172"/>
      <c r="H44" s="172"/>
      <c r="I44" s="172"/>
      <c r="J44" s="173"/>
      <c r="K44" s="8"/>
    </row>
    <row r="45" spans="1:23" s="5" customFormat="1" ht="15.75" thickBot="1">
      <c r="A45" s="35"/>
      <c r="B45" s="41" t="s">
        <v>9</v>
      </c>
      <c r="C45" s="42" t="s">
        <v>10</v>
      </c>
      <c r="D45" s="43" t="s">
        <v>11</v>
      </c>
      <c r="E45" s="43" t="s">
        <v>12</v>
      </c>
      <c r="F45" s="44" t="s">
        <v>155</v>
      </c>
      <c r="G45" s="44" t="s">
        <v>156</v>
      </c>
      <c r="H45" s="45" t="s">
        <v>157</v>
      </c>
      <c r="I45" s="12" t="s">
        <v>21</v>
      </c>
      <c r="J45" s="46" t="s">
        <v>16</v>
      </c>
      <c r="K45" s="37"/>
      <c r="L45" s="34"/>
      <c r="V45" s="15" t="s">
        <v>5</v>
      </c>
      <c r="W45" s="15" t="s">
        <v>6</v>
      </c>
    </row>
    <row r="46" spans="1:23" s="5" customFormat="1">
      <c r="A46" s="7"/>
      <c r="B46" s="47">
        <v>1</v>
      </c>
      <c r="C46" s="74">
        <v>45537</v>
      </c>
      <c r="D46" s="17" t="s">
        <v>39</v>
      </c>
      <c r="E46" s="17" t="s">
        <v>428</v>
      </c>
      <c r="F46" s="18">
        <v>20</v>
      </c>
      <c r="G46" s="18">
        <v>58</v>
      </c>
      <c r="H46" s="97">
        <v>38</v>
      </c>
      <c r="I46" s="20">
        <v>100</v>
      </c>
      <c r="J46" s="98">
        <f>H46*I46</f>
        <v>3800</v>
      </c>
      <c r="K46" s="8"/>
      <c r="V46" s="5">
        <f>IF($J46&gt;0,1,0)</f>
        <v>1</v>
      </c>
      <c r="W46" s="5">
        <f>IF($J46&lt;0,1,0)</f>
        <v>0</v>
      </c>
    </row>
    <row r="47" spans="1:23" s="5" customFormat="1">
      <c r="A47" s="7"/>
      <c r="B47" s="22">
        <f>B46+1</f>
        <v>2</v>
      </c>
      <c r="C47" s="74">
        <v>45544</v>
      </c>
      <c r="D47" s="21" t="s">
        <v>39</v>
      </c>
      <c r="E47" s="21" t="s">
        <v>435</v>
      </c>
      <c r="F47" s="19">
        <v>15</v>
      </c>
      <c r="G47" s="19">
        <v>6</v>
      </c>
      <c r="H47" s="99">
        <v>-9</v>
      </c>
      <c r="I47" s="20">
        <v>100</v>
      </c>
      <c r="J47" s="100">
        <f>H47*I47</f>
        <v>-900</v>
      </c>
      <c r="K47" s="8"/>
      <c r="V47" s="5">
        <f t="shared" ref="V47:V54" si="9">IF($J47&gt;0,1,0)</f>
        <v>0</v>
      </c>
      <c r="W47" s="5">
        <f t="shared" ref="W47:W54" si="10">IF($J47&lt;0,1,0)</f>
        <v>1</v>
      </c>
    </row>
    <row r="48" spans="1:23" s="5" customFormat="1">
      <c r="A48" s="7"/>
      <c r="B48" s="22">
        <f t="shared" ref="B48:B54" si="11">B47+1</f>
        <v>3</v>
      </c>
      <c r="C48" s="74">
        <v>45551</v>
      </c>
      <c r="D48" s="21" t="s">
        <v>39</v>
      </c>
      <c r="E48" s="21" t="s">
        <v>441</v>
      </c>
      <c r="F48" s="19">
        <v>20</v>
      </c>
      <c r="G48" s="19">
        <v>0</v>
      </c>
      <c r="H48" s="99">
        <v>-10</v>
      </c>
      <c r="I48" s="20">
        <v>100</v>
      </c>
      <c r="J48" s="100">
        <f>H48*I48</f>
        <v>-1000</v>
      </c>
      <c r="K48" s="8"/>
      <c r="V48" s="5">
        <f t="shared" si="9"/>
        <v>0</v>
      </c>
      <c r="W48" s="5">
        <f t="shared" si="10"/>
        <v>1</v>
      </c>
    </row>
    <row r="49" spans="1:23" s="5" customFormat="1">
      <c r="A49" s="7"/>
      <c r="B49" s="22">
        <f t="shared" si="11"/>
        <v>4</v>
      </c>
      <c r="C49" s="74">
        <v>45558</v>
      </c>
      <c r="D49" s="21" t="s">
        <v>39</v>
      </c>
      <c r="E49" s="21" t="s">
        <v>448</v>
      </c>
      <c r="F49" s="20">
        <v>15</v>
      </c>
      <c r="G49" s="20">
        <v>0</v>
      </c>
      <c r="H49" s="101">
        <v>-15</v>
      </c>
      <c r="I49" s="20">
        <v>100</v>
      </c>
      <c r="J49" s="100">
        <f>I49*H49</f>
        <v>-1500</v>
      </c>
      <c r="K49" s="8"/>
      <c r="V49" s="5">
        <f t="shared" si="9"/>
        <v>0</v>
      </c>
      <c r="W49" s="5">
        <f t="shared" si="10"/>
        <v>1</v>
      </c>
    </row>
    <row r="50" spans="1:23" s="5" customFormat="1">
      <c r="A50" s="7"/>
      <c r="B50" s="22">
        <f t="shared" si="11"/>
        <v>5</v>
      </c>
      <c r="C50" s="74">
        <v>45565</v>
      </c>
      <c r="D50" s="21" t="s">
        <v>39</v>
      </c>
      <c r="E50" s="21" t="s">
        <v>453</v>
      </c>
      <c r="F50" s="20">
        <v>20</v>
      </c>
      <c r="G50" s="20">
        <v>46</v>
      </c>
      <c r="H50" s="101">
        <v>26</v>
      </c>
      <c r="I50" s="20">
        <v>100</v>
      </c>
      <c r="J50" s="100">
        <f>I50*H50</f>
        <v>2600</v>
      </c>
      <c r="K50" s="8"/>
      <c r="V50" s="5">
        <f t="shared" si="9"/>
        <v>1</v>
      </c>
      <c r="W50" s="5">
        <f t="shared" si="10"/>
        <v>0</v>
      </c>
    </row>
    <row r="51" spans="1:23" s="5" customFormat="1">
      <c r="A51" s="7"/>
      <c r="B51" s="22">
        <f t="shared" si="11"/>
        <v>6</v>
      </c>
      <c r="C51" s="74"/>
      <c r="D51" s="21"/>
      <c r="E51" s="21"/>
      <c r="F51" s="20"/>
      <c r="G51" s="20"/>
      <c r="H51" s="101"/>
      <c r="I51" s="20"/>
      <c r="J51" s="100">
        <f>I51*H51</f>
        <v>0</v>
      </c>
      <c r="K51" s="8"/>
      <c r="V51" s="5">
        <f t="shared" si="9"/>
        <v>0</v>
      </c>
      <c r="W51" s="5">
        <f t="shared" si="10"/>
        <v>0</v>
      </c>
    </row>
    <row r="52" spans="1:23" s="5" customFormat="1">
      <c r="A52" s="7"/>
      <c r="B52" s="22">
        <f t="shared" si="11"/>
        <v>7</v>
      </c>
      <c r="C52" s="74"/>
      <c r="D52" s="21"/>
      <c r="E52" s="21"/>
      <c r="F52" s="20"/>
      <c r="G52" s="20"/>
      <c r="H52" s="21"/>
      <c r="I52" s="96"/>
      <c r="J52" s="39">
        <f t="shared" ref="J52:J54" si="12">I52*H52</f>
        <v>0</v>
      </c>
      <c r="K52" s="8"/>
      <c r="V52" s="5">
        <f t="shared" si="9"/>
        <v>0</v>
      </c>
      <c r="W52" s="5">
        <f t="shared" si="10"/>
        <v>0</v>
      </c>
    </row>
    <row r="53" spans="1:23" s="5" customFormat="1">
      <c r="A53" s="7"/>
      <c r="B53" s="22">
        <f t="shared" si="11"/>
        <v>8</v>
      </c>
      <c r="C53" s="74"/>
      <c r="D53" s="21"/>
      <c r="E53" s="21"/>
      <c r="F53" s="20"/>
      <c r="G53" s="20"/>
      <c r="H53" s="21"/>
      <c r="I53" s="20"/>
      <c r="J53" s="39">
        <f t="shared" si="12"/>
        <v>0</v>
      </c>
      <c r="K53" s="8"/>
      <c r="V53" s="5">
        <f t="shared" si="9"/>
        <v>0</v>
      </c>
      <c r="W53" s="5">
        <f t="shared" si="10"/>
        <v>0</v>
      </c>
    </row>
    <row r="54" spans="1:23" s="5" customFormat="1" ht="15.75" thickBot="1">
      <c r="A54" s="7"/>
      <c r="B54" s="22">
        <f t="shared" si="11"/>
        <v>9</v>
      </c>
      <c r="C54" s="74"/>
      <c r="D54" s="21"/>
      <c r="E54" s="21"/>
      <c r="F54" s="20"/>
      <c r="G54" s="20"/>
      <c r="H54" s="21"/>
      <c r="I54" s="20"/>
      <c r="J54" s="39">
        <f t="shared" si="12"/>
        <v>0</v>
      </c>
      <c r="K54" s="8"/>
      <c r="V54" s="5">
        <f t="shared" si="9"/>
        <v>0</v>
      </c>
      <c r="W54" s="5">
        <f t="shared" si="10"/>
        <v>0</v>
      </c>
    </row>
    <row r="55" spans="1:23" s="5" customFormat="1" ht="24" thickBot="1">
      <c r="A55" s="7"/>
      <c r="B55" s="127" t="s">
        <v>19</v>
      </c>
      <c r="C55" s="163"/>
      <c r="D55" s="163"/>
      <c r="E55" s="163"/>
      <c r="F55" s="163"/>
      <c r="G55" s="163"/>
      <c r="H55" s="164"/>
      <c r="I55" s="27" t="s">
        <v>20</v>
      </c>
      <c r="J55" s="28">
        <f>SUM(J46:J54)</f>
        <v>3000</v>
      </c>
      <c r="K55" s="8"/>
      <c r="V55" s="5">
        <f>SUM(V46:V54)</f>
        <v>2</v>
      </c>
      <c r="W55" s="5">
        <f>SUM(W46:W54)</f>
        <v>3</v>
      </c>
    </row>
    <row r="56" spans="1:23" s="5" customFormat="1" ht="30" customHeight="1" thickBot="1">
      <c r="A56" s="29"/>
      <c r="B56" s="30"/>
      <c r="C56" s="30"/>
      <c r="D56" s="30"/>
      <c r="E56" s="30"/>
      <c r="F56" s="30"/>
      <c r="G56" s="30"/>
      <c r="H56" s="31"/>
      <c r="I56" s="30"/>
      <c r="J56" s="31"/>
      <c r="K56" s="32"/>
    </row>
    <row r="57" spans="1:23" s="5" customFormat="1" ht="15.75" thickBot="1">
      <c r="A57" s="15"/>
      <c r="B57" s="15"/>
      <c r="C57" s="15"/>
      <c r="D57" s="15"/>
      <c r="E57" s="15"/>
      <c r="F57" s="15"/>
      <c r="G57" s="15"/>
      <c r="H57" s="33"/>
      <c r="I57" s="15"/>
      <c r="J57" s="33"/>
      <c r="K57" s="15"/>
    </row>
    <row r="58" spans="1:23" s="5" customFormat="1" ht="30" customHeight="1" thickBot="1">
      <c r="A58" s="1"/>
      <c r="B58" s="2"/>
      <c r="C58" s="2"/>
      <c r="D58" s="2"/>
      <c r="E58" s="2"/>
      <c r="F58" s="2"/>
      <c r="G58" s="2"/>
      <c r="H58" s="3"/>
      <c r="I58" s="2"/>
      <c r="J58" s="3"/>
      <c r="K58" s="4"/>
    </row>
    <row r="59" spans="1:23" s="5" customFormat="1" ht="27" thickBot="1">
      <c r="A59" s="7" t="s">
        <v>1</v>
      </c>
      <c r="B59" s="155" t="s">
        <v>2</v>
      </c>
      <c r="C59" s="156"/>
      <c r="D59" s="156"/>
      <c r="E59" s="156"/>
      <c r="F59" s="156"/>
      <c r="G59" s="156"/>
      <c r="H59" s="156"/>
      <c r="I59" s="156"/>
      <c r="J59" s="157"/>
      <c r="K59" s="8"/>
    </row>
    <row r="60" spans="1:23" s="5" customFormat="1" ht="16.5" thickBot="1">
      <c r="A60" s="7"/>
      <c r="B60" s="168">
        <v>45536</v>
      </c>
      <c r="C60" s="169"/>
      <c r="D60" s="169"/>
      <c r="E60" s="169"/>
      <c r="F60" s="169"/>
      <c r="G60" s="169"/>
      <c r="H60" s="169"/>
      <c r="I60" s="169"/>
      <c r="J60" s="170"/>
      <c r="K60" s="8"/>
    </row>
    <row r="61" spans="1:23" s="5" customFormat="1" ht="15.75">
      <c r="A61" s="7"/>
      <c r="B61" s="219" t="s">
        <v>308</v>
      </c>
      <c r="C61" s="220"/>
      <c r="D61" s="220"/>
      <c r="E61" s="220"/>
      <c r="F61" s="220"/>
      <c r="G61" s="220"/>
      <c r="H61" s="220"/>
      <c r="I61" s="220"/>
      <c r="J61" s="221"/>
      <c r="K61" s="8"/>
    </row>
    <row r="62" spans="1:23" s="5" customFormat="1">
      <c r="A62" s="35"/>
      <c r="B62" s="92" t="s">
        <v>9</v>
      </c>
      <c r="C62" s="93" t="s">
        <v>10</v>
      </c>
      <c r="D62" s="94" t="s">
        <v>11</v>
      </c>
      <c r="E62" s="94" t="s">
        <v>12</v>
      </c>
      <c r="F62" s="92" t="s">
        <v>155</v>
      </c>
      <c r="G62" s="92" t="s">
        <v>156</v>
      </c>
      <c r="H62" s="95" t="s">
        <v>157</v>
      </c>
      <c r="I62" s="92" t="s">
        <v>21</v>
      </c>
      <c r="J62" s="95" t="s">
        <v>16</v>
      </c>
      <c r="K62" s="37"/>
      <c r="L62" s="34"/>
      <c r="V62" s="15" t="s">
        <v>5</v>
      </c>
      <c r="W62" s="15" t="s">
        <v>6</v>
      </c>
    </row>
    <row r="63" spans="1:23" s="5" customFormat="1">
      <c r="A63" s="7"/>
      <c r="B63" s="19">
        <v>1</v>
      </c>
      <c r="C63" s="74">
        <v>45537</v>
      </c>
      <c r="D63" s="21" t="s">
        <v>39</v>
      </c>
      <c r="E63" s="76" t="s">
        <v>429</v>
      </c>
      <c r="F63" s="19">
        <v>50</v>
      </c>
      <c r="G63" s="19">
        <v>134</v>
      </c>
      <c r="H63" s="19">
        <v>84</v>
      </c>
      <c r="I63" s="20">
        <v>60</v>
      </c>
      <c r="J63" s="21">
        <f>H63*I63</f>
        <v>5040</v>
      </c>
      <c r="K63" s="8"/>
      <c r="V63" s="5">
        <f>IF($J63&gt;0,1,0)</f>
        <v>1</v>
      </c>
      <c r="W63" s="5">
        <f>IF($J63&lt;0,1,0)</f>
        <v>0</v>
      </c>
    </row>
    <row r="64" spans="1:23" s="5" customFormat="1">
      <c r="A64" s="7"/>
      <c r="B64" s="19">
        <f>B63+1</f>
        <v>2</v>
      </c>
      <c r="C64" s="74">
        <v>45541</v>
      </c>
      <c r="D64" s="21" t="s">
        <v>39</v>
      </c>
      <c r="E64" s="21" t="s">
        <v>380</v>
      </c>
      <c r="F64" s="19">
        <v>50</v>
      </c>
      <c r="G64" s="19">
        <v>84</v>
      </c>
      <c r="H64" s="19">
        <v>34</v>
      </c>
      <c r="I64" s="20">
        <v>40</v>
      </c>
      <c r="J64" s="21">
        <f>H64*I64</f>
        <v>1360</v>
      </c>
      <c r="K64" s="8"/>
      <c r="V64" s="5">
        <f t="shared" ref="V64:V75" si="13">IF($J64&gt;0,1,0)</f>
        <v>1</v>
      </c>
      <c r="W64" s="5">
        <f t="shared" ref="W64:W75" si="14">IF($J64&lt;0,1,0)</f>
        <v>0</v>
      </c>
    </row>
    <row r="65" spans="1:23" s="5" customFormat="1">
      <c r="A65" s="7"/>
      <c r="B65" s="19">
        <f>B64+1</f>
        <v>3</v>
      </c>
      <c r="C65" s="74">
        <v>45544</v>
      </c>
      <c r="D65" s="21" t="s">
        <v>39</v>
      </c>
      <c r="E65" s="21" t="s">
        <v>434</v>
      </c>
      <c r="F65" s="19">
        <v>50</v>
      </c>
      <c r="G65" s="19">
        <v>310</v>
      </c>
      <c r="H65" s="19">
        <v>260</v>
      </c>
      <c r="I65" s="20">
        <v>60</v>
      </c>
      <c r="J65" s="21">
        <f>H65*I65</f>
        <v>15600</v>
      </c>
      <c r="K65" s="8"/>
      <c r="V65" s="5">
        <f t="shared" si="13"/>
        <v>1</v>
      </c>
      <c r="W65" s="5">
        <f t="shared" si="14"/>
        <v>0</v>
      </c>
    </row>
    <row r="66" spans="1:23" s="5" customFormat="1">
      <c r="A66" s="7"/>
      <c r="B66" s="19">
        <f t="shared" ref="B66:B71" si="15">B65+1</f>
        <v>4</v>
      </c>
      <c r="C66" s="74">
        <v>45548</v>
      </c>
      <c r="D66" s="21" t="s">
        <v>39</v>
      </c>
      <c r="E66" s="21" t="s">
        <v>439</v>
      </c>
      <c r="F66" s="20">
        <v>50</v>
      </c>
      <c r="G66" s="20">
        <v>95</v>
      </c>
      <c r="H66" s="21">
        <v>45</v>
      </c>
      <c r="I66" s="20">
        <v>40</v>
      </c>
      <c r="J66" s="21">
        <f>I66*H66</f>
        <v>1800</v>
      </c>
      <c r="K66" s="8"/>
      <c r="V66" s="5">
        <f t="shared" si="13"/>
        <v>1</v>
      </c>
      <c r="W66" s="5">
        <f t="shared" si="14"/>
        <v>0</v>
      </c>
    </row>
    <row r="67" spans="1:23" s="5" customFormat="1">
      <c r="A67" s="7"/>
      <c r="B67" s="19">
        <f t="shared" si="15"/>
        <v>5</v>
      </c>
      <c r="C67" s="74">
        <v>45548</v>
      </c>
      <c r="D67" s="21" t="s">
        <v>39</v>
      </c>
      <c r="E67" s="21" t="s">
        <v>440</v>
      </c>
      <c r="F67" s="20">
        <v>40</v>
      </c>
      <c r="G67" s="20">
        <v>55</v>
      </c>
      <c r="H67" s="21">
        <v>15</v>
      </c>
      <c r="I67" s="20">
        <v>40</v>
      </c>
      <c r="J67" s="21">
        <f t="shared" ref="J67:J75" si="16">I67*H67</f>
        <v>600</v>
      </c>
      <c r="K67" s="8"/>
      <c r="M67" s="5" t="s">
        <v>17</v>
      </c>
      <c r="V67" s="5">
        <f t="shared" si="13"/>
        <v>1</v>
      </c>
      <c r="W67" s="5">
        <f t="shared" si="14"/>
        <v>0</v>
      </c>
    </row>
    <row r="68" spans="1:23" s="5" customFormat="1">
      <c r="A68" s="7"/>
      <c r="B68" s="19">
        <f t="shared" si="15"/>
        <v>6</v>
      </c>
      <c r="C68" s="74">
        <v>45551</v>
      </c>
      <c r="D68" s="21" t="s">
        <v>39</v>
      </c>
      <c r="E68" s="21" t="s">
        <v>442</v>
      </c>
      <c r="F68" s="20">
        <v>35</v>
      </c>
      <c r="G68" s="20">
        <v>67</v>
      </c>
      <c r="H68" s="21">
        <v>32</v>
      </c>
      <c r="I68" s="20">
        <v>60</v>
      </c>
      <c r="J68" s="21">
        <f t="shared" si="16"/>
        <v>1920</v>
      </c>
      <c r="K68" s="8"/>
      <c r="V68" s="5">
        <f t="shared" si="13"/>
        <v>1</v>
      </c>
      <c r="W68" s="5">
        <f t="shared" si="14"/>
        <v>0</v>
      </c>
    </row>
    <row r="69" spans="1:23" s="5" customFormat="1">
      <c r="A69" s="7"/>
      <c r="B69" s="19">
        <f t="shared" si="15"/>
        <v>7</v>
      </c>
      <c r="C69" s="74">
        <v>45555</v>
      </c>
      <c r="D69" s="21" t="s">
        <v>39</v>
      </c>
      <c r="E69" s="21" t="s">
        <v>446</v>
      </c>
      <c r="F69" s="20">
        <v>100</v>
      </c>
      <c r="G69" s="20">
        <v>611</v>
      </c>
      <c r="H69" s="21">
        <v>511</v>
      </c>
      <c r="I69" s="20">
        <v>40</v>
      </c>
      <c r="J69" s="21">
        <f t="shared" si="16"/>
        <v>20440</v>
      </c>
      <c r="K69" s="8"/>
      <c r="V69" s="5">
        <f t="shared" si="13"/>
        <v>1</v>
      </c>
      <c r="W69" s="5">
        <f t="shared" si="14"/>
        <v>0</v>
      </c>
    </row>
    <row r="70" spans="1:23" s="5" customFormat="1">
      <c r="A70" s="7"/>
      <c r="B70" s="19">
        <f t="shared" si="15"/>
        <v>8</v>
      </c>
      <c r="C70" s="74">
        <v>45558</v>
      </c>
      <c r="D70" s="21" t="s">
        <v>39</v>
      </c>
      <c r="E70" s="21" t="s">
        <v>447</v>
      </c>
      <c r="F70" s="20">
        <v>50</v>
      </c>
      <c r="G70" s="20">
        <v>124</v>
      </c>
      <c r="H70" s="21">
        <v>74</v>
      </c>
      <c r="I70" s="20">
        <v>60</v>
      </c>
      <c r="J70" s="21">
        <f t="shared" si="16"/>
        <v>4440</v>
      </c>
      <c r="K70" s="8"/>
      <c r="V70" s="5">
        <f t="shared" si="13"/>
        <v>1</v>
      </c>
      <c r="W70" s="5">
        <f t="shared" si="14"/>
        <v>0</v>
      </c>
    </row>
    <row r="71" spans="1:23" s="5" customFormat="1">
      <c r="A71" s="7"/>
      <c r="B71" s="19">
        <f t="shared" si="15"/>
        <v>9</v>
      </c>
      <c r="C71" s="74">
        <v>45562</v>
      </c>
      <c r="D71" s="21" t="s">
        <v>39</v>
      </c>
      <c r="E71" s="21" t="s">
        <v>452</v>
      </c>
      <c r="F71" s="20">
        <v>50</v>
      </c>
      <c r="G71" s="19">
        <v>0</v>
      </c>
      <c r="H71" s="21">
        <v>-50</v>
      </c>
      <c r="I71" s="20">
        <v>40</v>
      </c>
      <c r="J71" s="21">
        <f t="shared" si="16"/>
        <v>-2000</v>
      </c>
      <c r="K71" s="8"/>
      <c r="V71" s="5">
        <f t="shared" si="13"/>
        <v>0</v>
      </c>
      <c r="W71" s="5">
        <f t="shared" si="14"/>
        <v>1</v>
      </c>
    </row>
    <row r="72" spans="1:23" s="5" customFormat="1">
      <c r="A72" s="7"/>
      <c r="B72" s="19">
        <v>10</v>
      </c>
      <c r="C72" s="74">
        <v>45565</v>
      </c>
      <c r="D72" s="21" t="s">
        <v>39</v>
      </c>
      <c r="E72" s="21" t="s">
        <v>454</v>
      </c>
      <c r="F72" s="20">
        <v>50</v>
      </c>
      <c r="G72" s="19">
        <v>217</v>
      </c>
      <c r="H72" s="21">
        <v>167</v>
      </c>
      <c r="I72" s="20">
        <v>60</v>
      </c>
      <c r="J72" s="21">
        <f t="shared" si="16"/>
        <v>10020</v>
      </c>
      <c r="K72" s="8"/>
      <c r="V72" s="5">
        <f t="shared" si="13"/>
        <v>1</v>
      </c>
      <c r="W72" s="5">
        <f t="shared" si="14"/>
        <v>0</v>
      </c>
    </row>
    <row r="73" spans="1:23" s="5" customFormat="1">
      <c r="A73" s="7"/>
      <c r="B73" s="19">
        <v>11</v>
      </c>
      <c r="C73" s="74"/>
      <c r="D73" s="21"/>
      <c r="E73" s="21"/>
      <c r="F73" s="20"/>
      <c r="G73" s="19"/>
      <c r="H73" s="21"/>
      <c r="I73" s="20"/>
      <c r="J73" s="21">
        <f t="shared" si="16"/>
        <v>0</v>
      </c>
      <c r="K73" s="8"/>
      <c r="V73" s="5">
        <f t="shared" si="13"/>
        <v>0</v>
      </c>
      <c r="W73" s="5">
        <f t="shared" si="14"/>
        <v>0</v>
      </c>
    </row>
    <row r="74" spans="1:23" s="5" customFormat="1">
      <c r="A74" s="7"/>
      <c r="B74" s="19">
        <v>12</v>
      </c>
      <c r="C74" s="74"/>
      <c r="D74" s="21"/>
      <c r="E74" s="21"/>
      <c r="F74" s="20"/>
      <c r="G74" s="19"/>
      <c r="H74" s="21"/>
      <c r="I74" s="20"/>
      <c r="J74" s="21">
        <f t="shared" si="16"/>
        <v>0</v>
      </c>
      <c r="K74" s="8"/>
      <c r="V74" s="5">
        <f t="shared" si="13"/>
        <v>0</v>
      </c>
      <c r="W74" s="5">
        <f t="shared" si="14"/>
        <v>0</v>
      </c>
    </row>
    <row r="75" spans="1:23" s="5" customFormat="1">
      <c r="A75" s="7"/>
      <c r="B75" s="19">
        <v>13</v>
      </c>
      <c r="C75" s="74"/>
      <c r="D75" s="21"/>
      <c r="E75" s="21"/>
      <c r="F75" s="20"/>
      <c r="G75" s="19"/>
      <c r="H75" s="21"/>
      <c r="I75" s="20"/>
      <c r="J75" s="21">
        <f t="shared" si="16"/>
        <v>0</v>
      </c>
      <c r="K75" s="8"/>
      <c r="V75" s="5">
        <f t="shared" si="13"/>
        <v>0</v>
      </c>
      <c r="W75" s="5">
        <f t="shared" si="14"/>
        <v>0</v>
      </c>
    </row>
    <row r="76" spans="1:23" s="5" customFormat="1" ht="24" thickBot="1">
      <c r="A76" s="7"/>
      <c r="B76" s="216" t="s">
        <v>19</v>
      </c>
      <c r="C76" s="217"/>
      <c r="D76" s="217"/>
      <c r="E76" s="217"/>
      <c r="F76" s="217"/>
      <c r="G76" s="217"/>
      <c r="H76" s="218"/>
      <c r="I76" s="27" t="s">
        <v>20</v>
      </c>
      <c r="J76" s="28">
        <f>SUM(J63:J75)</f>
        <v>59220</v>
      </c>
      <c r="K76" s="8"/>
      <c r="V76" s="5">
        <f>SUM(V63:V75)</f>
        <v>9</v>
      </c>
      <c r="W76" s="5">
        <f>SUM(W63:W75)</f>
        <v>1</v>
      </c>
    </row>
    <row r="77" spans="1:23" s="5" customFormat="1" ht="30" customHeight="1" thickBot="1">
      <c r="A77" s="29"/>
      <c r="B77" s="30"/>
      <c r="C77" s="30"/>
      <c r="D77" s="30"/>
      <c r="E77" s="30"/>
      <c r="F77" s="30"/>
      <c r="G77" s="30"/>
      <c r="H77" s="31"/>
      <c r="I77" s="30"/>
      <c r="J77" s="31"/>
      <c r="K77" s="32"/>
    </row>
  </sheetData>
  <mergeCells count="5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R8:R9"/>
    <mergeCell ref="Q12:Q13"/>
    <mergeCell ref="R12:R13"/>
    <mergeCell ref="R6:R7"/>
    <mergeCell ref="M8:M9"/>
    <mergeCell ref="N8:N9"/>
    <mergeCell ref="O8:O9"/>
    <mergeCell ref="P8:P9"/>
    <mergeCell ref="Q8:Q9"/>
    <mergeCell ref="M6:M7"/>
    <mergeCell ref="N6:N7"/>
    <mergeCell ref="O6:O7"/>
    <mergeCell ref="P6:P7"/>
    <mergeCell ref="Q6:Q7"/>
    <mergeCell ref="B27:J27"/>
    <mergeCell ref="M10:M11"/>
    <mergeCell ref="N10:N11"/>
    <mergeCell ref="O10:O11"/>
    <mergeCell ref="P10:P11"/>
    <mergeCell ref="B21:H21"/>
    <mergeCell ref="B25:J25"/>
    <mergeCell ref="B26:J26"/>
    <mergeCell ref="O12:O13"/>
    <mergeCell ref="P12:P13"/>
    <mergeCell ref="M14:O16"/>
    <mergeCell ref="P14:R16"/>
    <mergeCell ref="Q10:Q11"/>
    <mergeCell ref="R10:R11"/>
    <mergeCell ref="M12:M13"/>
    <mergeCell ref="N12:N13"/>
    <mergeCell ref="B60:J60"/>
    <mergeCell ref="B61:J61"/>
    <mergeCell ref="B76:H76"/>
    <mergeCell ref="B38:H38"/>
    <mergeCell ref="B42:J42"/>
    <mergeCell ref="B43:J43"/>
    <mergeCell ref="B44:J44"/>
    <mergeCell ref="B55:H55"/>
    <mergeCell ref="B59:J59"/>
  </mergeCells>
  <hyperlinks>
    <hyperlink ref="B38" r:id="rId1"/>
    <hyperlink ref="B55" r:id="rId2"/>
    <hyperlink ref="B76" r:id="rId3"/>
    <hyperlink ref="M1" location="'MASTER '!A1" display="Back"/>
    <hyperlink ref="M6:M7" location="'SEP 2023'!A30" display="FINNIFTY"/>
    <hyperlink ref="M10:M11" location="'SEP 2023'!A70" display="SENSEX"/>
    <hyperlink ref="M8:M9" location="'SEP 2023'!A50" display="MIDCPNIFTY"/>
    <hyperlink ref="M4:M5" location="'SEP 2023'!A1" display="INDEX OPTION"/>
    <hyperlink ref="B21" r:id="rId4"/>
  </hyperlinks>
  <pageMargins left="0.7" right="0.7" top="0.75" bottom="0.75" header="0.3" footer="0.3"/>
  <drawing r:id="rId5"/>
</worksheet>
</file>

<file path=xl/worksheets/sheet22.xml><?xml version="1.0" encoding="utf-8"?>
<worksheet xmlns="http://schemas.openxmlformats.org/spreadsheetml/2006/main" xmlns:r="http://schemas.openxmlformats.org/officeDocument/2006/relationships">
  <dimension ref="A1:W77"/>
  <sheetViews>
    <sheetView topLeftCell="A31" workbookViewId="0"/>
  </sheetViews>
  <sheetFormatPr defaultRowHeight="15"/>
  <cols>
    <col min="1" max="1" width="4.85546875" customWidth="1"/>
    <col min="3" max="3" width="11.28515625" customWidth="1"/>
    <col min="5" max="5" width="20.28515625" customWidth="1"/>
    <col min="6" max="6" width="12" customWidth="1"/>
    <col min="7" max="7" width="11.42578125" customWidth="1"/>
    <col min="8" max="8" width="13.140625" customWidth="1"/>
    <col min="10" max="10" width="10" customWidth="1"/>
    <col min="11" max="11" width="4.85546875" customWidth="1"/>
    <col min="13" max="13" width="13.5703125" customWidth="1"/>
    <col min="14" max="14" width="10.5703125" customWidth="1"/>
    <col min="18" max="18" width="11.85546875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45566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307</v>
      </c>
      <c r="C4" s="172"/>
      <c r="D4" s="172"/>
      <c r="E4" s="172"/>
      <c r="F4" s="172"/>
      <c r="G4" s="172"/>
      <c r="H4" s="172"/>
      <c r="I4" s="172"/>
      <c r="J4" s="173"/>
      <c r="K4" s="8"/>
      <c r="M4" s="174" t="s">
        <v>25</v>
      </c>
      <c r="N4" s="176">
        <f>COUNT(C6:C20)</f>
        <v>11</v>
      </c>
      <c r="O4" s="178">
        <f>V21</f>
        <v>9</v>
      </c>
      <c r="P4" s="178">
        <f>W21</f>
        <v>2</v>
      </c>
      <c r="Q4" s="180">
        <f>N4-O4-P4</f>
        <v>0</v>
      </c>
      <c r="R4" s="182">
        <f>O4/N4</f>
        <v>0.81818181818181823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21</v>
      </c>
      <c r="J5" s="14" t="s">
        <v>16</v>
      </c>
      <c r="K5" s="8"/>
      <c r="M5" s="175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6">
        <v>1</v>
      </c>
      <c r="C6" s="73">
        <v>45566</v>
      </c>
      <c r="D6" s="17" t="s">
        <v>39</v>
      </c>
      <c r="E6" s="17" t="s">
        <v>456</v>
      </c>
      <c r="F6" s="18">
        <v>40</v>
      </c>
      <c r="G6" s="18">
        <v>54</v>
      </c>
      <c r="H6" s="18">
        <v>14</v>
      </c>
      <c r="I6" s="49">
        <v>60</v>
      </c>
      <c r="J6" s="38">
        <f>H6*I6</f>
        <v>840</v>
      </c>
      <c r="K6" s="8"/>
      <c r="M6" s="189" t="s">
        <v>26</v>
      </c>
      <c r="N6" s="190">
        <f>COUNT(C29:C37)</f>
        <v>5</v>
      </c>
      <c r="O6" s="191">
        <f>V38</f>
        <v>5</v>
      </c>
      <c r="P6" s="191">
        <f>W38</f>
        <v>0</v>
      </c>
      <c r="Q6" s="192">
        <f>N6-O6-P6</f>
        <v>0</v>
      </c>
      <c r="R6" s="188">
        <f>O6/N6</f>
        <v>1</v>
      </c>
      <c r="V6" s="5">
        <f>IF($J6&gt;0,1,0)</f>
        <v>1</v>
      </c>
      <c r="W6" s="5">
        <f>IF($J6&lt;0,1,0)</f>
        <v>0</v>
      </c>
    </row>
    <row r="7" spans="1:23" s="5" customFormat="1">
      <c r="A7" s="7"/>
      <c r="B7" s="22">
        <f>B6+1</f>
        <v>2</v>
      </c>
      <c r="C7" s="74">
        <v>45568</v>
      </c>
      <c r="D7" s="21" t="s">
        <v>39</v>
      </c>
      <c r="E7" s="21" t="s">
        <v>457</v>
      </c>
      <c r="F7" s="19">
        <v>30</v>
      </c>
      <c r="G7" s="19">
        <v>132</v>
      </c>
      <c r="H7" s="19">
        <v>102</v>
      </c>
      <c r="I7" s="20">
        <v>100</v>
      </c>
      <c r="J7" s="39">
        <f>H7*I7</f>
        <v>10200</v>
      </c>
      <c r="K7" s="8"/>
      <c r="M7" s="175"/>
      <c r="N7" s="177"/>
      <c r="O7" s="179"/>
      <c r="P7" s="179"/>
      <c r="Q7" s="181"/>
      <c r="R7" s="183"/>
      <c r="V7" s="5">
        <f t="shared" ref="V7:V20" si="0">IF($J7&gt;0,1,0)</f>
        <v>1</v>
      </c>
      <c r="W7" s="5">
        <f t="shared" ref="W7:W20" si="1">IF($J7&lt;0,1,0)</f>
        <v>0</v>
      </c>
    </row>
    <row r="8" spans="1:23" s="5" customFormat="1">
      <c r="A8" s="7"/>
      <c r="B8" s="22">
        <f t="shared" ref="B8:B20" si="2">B7+1</f>
        <v>3</v>
      </c>
      <c r="C8" s="74">
        <v>45574</v>
      </c>
      <c r="D8" s="21" t="s">
        <v>39</v>
      </c>
      <c r="E8" s="21" t="s">
        <v>461</v>
      </c>
      <c r="F8" s="19">
        <v>50</v>
      </c>
      <c r="G8" s="19">
        <v>108</v>
      </c>
      <c r="H8" s="19">
        <v>58</v>
      </c>
      <c r="I8" s="20">
        <v>60</v>
      </c>
      <c r="J8" s="39">
        <f>H8*I8</f>
        <v>3480</v>
      </c>
      <c r="K8" s="8"/>
      <c r="M8" s="189" t="s">
        <v>28</v>
      </c>
      <c r="N8" s="190">
        <f>COUNT(C46:C54)</f>
        <v>4</v>
      </c>
      <c r="O8" s="191">
        <f>V55</f>
        <v>4</v>
      </c>
      <c r="P8" s="191">
        <f>W55</f>
        <v>0</v>
      </c>
      <c r="Q8" s="192">
        <f>N8-O8-P8</f>
        <v>0</v>
      </c>
      <c r="R8" s="188">
        <f>O8/N8</f>
        <v>1</v>
      </c>
      <c r="V8" s="5">
        <f>IF($J8&gt;0,1,0)</f>
        <v>1</v>
      </c>
      <c r="W8" s="5">
        <f>IF($J8&lt;0,1,0)</f>
        <v>0</v>
      </c>
    </row>
    <row r="9" spans="1:23" s="5" customFormat="1">
      <c r="A9" s="7"/>
      <c r="B9" s="22">
        <f t="shared" si="2"/>
        <v>4</v>
      </c>
      <c r="C9" s="74">
        <v>45575</v>
      </c>
      <c r="D9" s="21" t="s">
        <v>39</v>
      </c>
      <c r="E9" s="21" t="s">
        <v>425</v>
      </c>
      <c r="F9" s="19">
        <v>30</v>
      </c>
      <c r="G9" s="19">
        <v>42</v>
      </c>
      <c r="H9" s="19">
        <v>12</v>
      </c>
      <c r="I9" s="20">
        <v>100</v>
      </c>
      <c r="J9" s="39">
        <f t="shared" ref="J9:J20" si="3">H9*I9</f>
        <v>1200</v>
      </c>
      <c r="K9" s="8"/>
      <c r="M9" s="175"/>
      <c r="N9" s="177"/>
      <c r="O9" s="179"/>
      <c r="P9" s="179"/>
      <c r="Q9" s="181"/>
      <c r="R9" s="183"/>
      <c r="V9" s="5">
        <f>IF($J9&gt;0,1,0)</f>
        <v>1</v>
      </c>
      <c r="W9" s="5">
        <f>IF($J9&lt;0,1,0)</f>
        <v>0</v>
      </c>
    </row>
    <row r="10" spans="1:23" s="5" customFormat="1">
      <c r="A10" s="7"/>
      <c r="B10" s="22">
        <f t="shared" si="2"/>
        <v>5</v>
      </c>
      <c r="C10" s="74">
        <v>45575</v>
      </c>
      <c r="D10" s="21" t="s">
        <v>39</v>
      </c>
      <c r="E10" s="21" t="s">
        <v>395</v>
      </c>
      <c r="F10" s="19">
        <v>20</v>
      </c>
      <c r="G10" s="19">
        <v>0</v>
      </c>
      <c r="H10" s="19">
        <v>-20</v>
      </c>
      <c r="I10" s="20">
        <v>100</v>
      </c>
      <c r="J10" s="39">
        <f t="shared" ref="J10" si="4">H10*I10</f>
        <v>-2000</v>
      </c>
      <c r="K10" s="8"/>
      <c r="M10" s="189" t="s">
        <v>27</v>
      </c>
      <c r="N10" s="190">
        <f>COUNT(C63:C75)</f>
        <v>9</v>
      </c>
      <c r="O10" s="191">
        <f>V76</f>
        <v>9</v>
      </c>
      <c r="P10" s="191">
        <f>W76</f>
        <v>0</v>
      </c>
      <c r="Q10" s="192">
        <f>N10-O10-P10</f>
        <v>0</v>
      </c>
      <c r="R10" s="188">
        <f>O10/N10</f>
        <v>1</v>
      </c>
      <c r="V10" s="5">
        <f>IF($J10&gt;0,1,0)</f>
        <v>0</v>
      </c>
      <c r="W10" s="5">
        <f>IF($J10&lt;0,1,0)</f>
        <v>1</v>
      </c>
    </row>
    <row r="11" spans="1:23" s="5" customFormat="1" ht="15.75" thickBot="1">
      <c r="A11" s="7"/>
      <c r="B11" s="22">
        <f t="shared" si="2"/>
        <v>6</v>
      </c>
      <c r="C11" s="74">
        <v>45581</v>
      </c>
      <c r="D11" s="21" t="s">
        <v>39</v>
      </c>
      <c r="E11" s="21" t="s">
        <v>465</v>
      </c>
      <c r="F11" s="19">
        <v>60</v>
      </c>
      <c r="G11" s="19">
        <v>104</v>
      </c>
      <c r="H11" s="19">
        <v>44</v>
      </c>
      <c r="I11" s="20">
        <v>60</v>
      </c>
      <c r="J11" s="39">
        <f t="shared" ref="J11" si="5">H11*I11</f>
        <v>2640</v>
      </c>
      <c r="K11" s="8"/>
      <c r="M11" s="222"/>
      <c r="N11" s="223"/>
      <c r="O11" s="224"/>
      <c r="P11" s="224"/>
      <c r="Q11" s="181"/>
      <c r="R11" s="215"/>
      <c r="V11" s="5">
        <f t="shared" si="0"/>
        <v>1</v>
      </c>
      <c r="W11" s="5">
        <f t="shared" si="1"/>
        <v>0</v>
      </c>
    </row>
    <row r="12" spans="1:23" s="5" customFormat="1" ht="15" customHeight="1">
      <c r="A12" s="7"/>
      <c r="B12" s="22">
        <f>B11+1</f>
        <v>7</v>
      </c>
      <c r="C12" s="74">
        <v>45582</v>
      </c>
      <c r="D12" s="21" t="s">
        <v>39</v>
      </c>
      <c r="E12" s="21" t="s">
        <v>466</v>
      </c>
      <c r="F12" s="19">
        <v>30</v>
      </c>
      <c r="G12" s="19">
        <v>45</v>
      </c>
      <c r="H12" s="19">
        <v>15</v>
      </c>
      <c r="I12" s="20">
        <v>100</v>
      </c>
      <c r="J12" s="39">
        <f t="shared" ref="J12" si="6">H12*I12</f>
        <v>1500</v>
      </c>
      <c r="K12" s="8"/>
      <c r="M12" s="211" t="s">
        <v>72</v>
      </c>
      <c r="N12" s="213">
        <f>SUM(N4:N11)</f>
        <v>29</v>
      </c>
      <c r="O12" s="213">
        <f t="shared" ref="O12:Q12" si="7">SUM(O4:O11)</f>
        <v>27</v>
      </c>
      <c r="P12" s="213">
        <f t="shared" si="7"/>
        <v>2</v>
      </c>
      <c r="Q12" s="213">
        <f t="shared" si="7"/>
        <v>0</v>
      </c>
      <c r="R12" s="182">
        <f>O12/N12</f>
        <v>0.93103448275862066</v>
      </c>
      <c r="V12" s="5">
        <f t="shared" si="0"/>
        <v>1</v>
      </c>
      <c r="W12" s="5">
        <f t="shared" si="1"/>
        <v>0</v>
      </c>
    </row>
    <row r="13" spans="1:23" s="5" customFormat="1" ht="15" customHeight="1" thickBot="1">
      <c r="A13" s="7"/>
      <c r="B13" s="75">
        <f t="shared" si="2"/>
        <v>8</v>
      </c>
      <c r="C13" s="74">
        <v>45588</v>
      </c>
      <c r="D13" s="21" t="s">
        <v>39</v>
      </c>
      <c r="E13" s="21" t="s">
        <v>349</v>
      </c>
      <c r="F13" s="19">
        <v>55</v>
      </c>
      <c r="G13" s="19">
        <v>80</v>
      </c>
      <c r="H13" s="19">
        <v>25</v>
      </c>
      <c r="I13" s="20">
        <v>60</v>
      </c>
      <c r="J13" s="39">
        <f t="shared" ref="J13" si="8">H13*I13</f>
        <v>1500</v>
      </c>
      <c r="K13" s="8"/>
      <c r="M13" s="212"/>
      <c r="N13" s="214"/>
      <c r="O13" s="214"/>
      <c r="P13" s="214"/>
      <c r="Q13" s="214"/>
      <c r="R13" s="215"/>
      <c r="V13" s="5">
        <f t="shared" si="0"/>
        <v>1</v>
      </c>
      <c r="W13" s="5">
        <f t="shared" si="1"/>
        <v>0</v>
      </c>
    </row>
    <row r="14" spans="1:23" s="5" customFormat="1" ht="15" customHeight="1">
      <c r="A14" s="7"/>
      <c r="B14" s="75">
        <f t="shared" si="2"/>
        <v>9</v>
      </c>
      <c r="C14" s="74">
        <v>45589</v>
      </c>
      <c r="D14" s="76" t="s">
        <v>39</v>
      </c>
      <c r="E14" s="76" t="s">
        <v>469</v>
      </c>
      <c r="F14" s="77">
        <v>10</v>
      </c>
      <c r="G14" s="77">
        <v>0</v>
      </c>
      <c r="H14" s="77">
        <v>-10</v>
      </c>
      <c r="I14" s="78">
        <v>100</v>
      </c>
      <c r="J14" s="39">
        <f>H14*I14</f>
        <v>-1000</v>
      </c>
      <c r="K14" s="8"/>
      <c r="M14" s="193" t="s">
        <v>18</v>
      </c>
      <c r="N14" s="194"/>
      <c r="O14" s="195"/>
      <c r="P14" s="202">
        <f>R12</f>
        <v>0.93103448275862066</v>
      </c>
      <c r="Q14" s="203"/>
      <c r="R14" s="204"/>
      <c r="V14" s="5">
        <f t="shared" si="0"/>
        <v>0</v>
      </c>
      <c r="W14" s="5">
        <f t="shared" si="1"/>
        <v>1</v>
      </c>
    </row>
    <row r="15" spans="1:23" s="5" customFormat="1" ht="15" customHeight="1">
      <c r="A15" s="7"/>
      <c r="B15" s="22">
        <f t="shared" si="2"/>
        <v>10</v>
      </c>
      <c r="C15" s="74">
        <v>45595</v>
      </c>
      <c r="D15" s="76" t="s">
        <v>39</v>
      </c>
      <c r="E15" s="76" t="s">
        <v>473</v>
      </c>
      <c r="F15" s="77">
        <v>40</v>
      </c>
      <c r="G15" s="77">
        <v>107</v>
      </c>
      <c r="H15" s="77">
        <v>67</v>
      </c>
      <c r="I15" s="78">
        <v>60</v>
      </c>
      <c r="J15" s="79">
        <f t="shared" ref="J15" si="9">H15*I15</f>
        <v>4020</v>
      </c>
      <c r="K15" s="8"/>
      <c r="M15" s="196"/>
      <c r="N15" s="197"/>
      <c r="O15" s="198"/>
      <c r="P15" s="205"/>
      <c r="Q15" s="206"/>
      <c r="R15" s="207"/>
      <c r="V15" s="5">
        <f t="shared" si="0"/>
        <v>1</v>
      </c>
      <c r="W15" s="5">
        <f t="shared" si="1"/>
        <v>0</v>
      </c>
    </row>
    <row r="16" spans="1:23" s="5" customFormat="1" ht="15.75" customHeight="1" thickBot="1">
      <c r="A16" s="7"/>
      <c r="B16" s="22">
        <f t="shared" si="2"/>
        <v>11</v>
      </c>
      <c r="C16" s="74">
        <v>45596</v>
      </c>
      <c r="D16" s="21" t="s">
        <v>39</v>
      </c>
      <c r="E16" s="21" t="s">
        <v>372</v>
      </c>
      <c r="F16" s="19">
        <v>25</v>
      </c>
      <c r="G16" s="19">
        <v>68</v>
      </c>
      <c r="H16" s="19">
        <v>43</v>
      </c>
      <c r="I16" s="20">
        <v>100</v>
      </c>
      <c r="J16" s="79">
        <f t="shared" si="3"/>
        <v>4300</v>
      </c>
      <c r="K16" s="8"/>
      <c r="M16" s="199"/>
      <c r="N16" s="200"/>
      <c r="O16" s="201"/>
      <c r="P16" s="208"/>
      <c r="Q16" s="209"/>
      <c r="R16" s="210"/>
      <c r="V16" s="5">
        <f t="shared" si="0"/>
        <v>1</v>
      </c>
      <c r="W16" s="5">
        <f t="shared" si="1"/>
        <v>0</v>
      </c>
    </row>
    <row r="17" spans="1:23" s="5" customFormat="1" ht="15" customHeight="1">
      <c r="A17" s="7"/>
      <c r="B17" s="22">
        <f t="shared" si="2"/>
        <v>12</v>
      </c>
      <c r="C17" s="74"/>
      <c r="D17" s="21"/>
      <c r="E17" s="21"/>
      <c r="F17" s="19"/>
      <c r="G17" s="19"/>
      <c r="H17" s="19"/>
      <c r="I17" s="20"/>
      <c r="J17" s="39">
        <f t="shared" si="3"/>
        <v>0</v>
      </c>
      <c r="K17" s="8"/>
      <c r="M17" s="5" t="s">
        <v>17</v>
      </c>
      <c r="V17" s="5">
        <f t="shared" si="0"/>
        <v>0</v>
      </c>
      <c r="W17" s="5">
        <f t="shared" si="1"/>
        <v>0</v>
      </c>
    </row>
    <row r="18" spans="1:23" s="5" customFormat="1">
      <c r="A18" s="7"/>
      <c r="B18" s="22">
        <f t="shared" si="2"/>
        <v>13</v>
      </c>
      <c r="C18" s="74"/>
      <c r="D18" s="21"/>
      <c r="E18" s="21"/>
      <c r="F18" s="19"/>
      <c r="G18" s="19"/>
      <c r="H18" s="19"/>
      <c r="I18" s="20"/>
      <c r="J18" s="39">
        <f t="shared" si="3"/>
        <v>0</v>
      </c>
      <c r="K18" s="8"/>
      <c r="M18" s="5" t="s">
        <v>17</v>
      </c>
      <c r="V18" s="5">
        <f t="shared" si="0"/>
        <v>0</v>
      </c>
      <c r="W18" s="5">
        <f t="shared" si="1"/>
        <v>0</v>
      </c>
    </row>
    <row r="19" spans="1:23" s="5" customFormat="1">
      <c r="A19" s="7"/>
      <c r="B19" s="22">
        <f t="shared" si="2"/>
        <v>14</v>
      </c>
      <c r="C19" s="74"/>
      <c r="D19" s="21"/>
      <c r="E19" s="21"/>
      <c r="F19" s="19"/>
      <c r="G19" s="19"/>
      <c r="H19" s="19"/>
      <c r="I19" s="20"/>
      <c r="J19" s="39">
        <f t="shared" si="3"/>
        <v>0</v>
      </c>
      <c r="K19" s="8"/>
      <c r="V19" s="5">
        <f t="shared" si="0"/>
        <v>0</v>
      </c>
      <c r="W19" s="5">
        <f t="shared" si="1"/>
        <v>0</v>
      </c>
    </row>
    <row r="20" spans="1:23" s="5" customFormat="1" ht="15.75" thickBot="1">
      <c r="A20" s="7"/>
      <c r="B20" s="24">
        <f t="shared" si="2"/>
        <v>15</v>
      </c>
      <c r="C20" s="74"/>
      <c r="D20" s="25"/>
      <c r="E20" s="25"/>
      <c r="F20" s="50"/>
      <c r="G20" s="50"/>
      <c r="H20" s="50"/>
      <c r="I20" s="26"/>
      <c r="J20" s="40">
        <f t="shared" si="3"/>
        <v>0</v>
      </c>
      <c r="K20" s="8"/>
      <c r="V20" s="5">
        <f t="shared" si="0"/>
        <v>0</v>
      </c>
      <c r="W20" s="5">
        <f t="shared" si="1"/>
        <v>0</v>
      </c>
    </row>
    <row r="21" spans="1:23" s="5" customFormat="1" ht="24" thickBot="1">
      <c r="A21" s="7"/>
      <c r="B21" s="216" t="s">
        <v>19</v>
      </c>
      <c r="C21" s="217"/>
      <c r="D21" s="217"/>
      <c r="E21" s="217"/>
      <c r="F21" s="217"/>
      <c r="G21" s="217"/>
      <c r="H21" s="218"/>
      <c r="I21" s="27" t="s">
        <v>20</v>
      </c>
      <c r="J21" s="28">
        <f>SUM(J6:J20)</f>
        <v>26680</v>
      </c>
      <c r="K21" s="8"/>
      <c r="V21" s="5">
        <f>SUM(V6:V20)</f>
        <v>9</v>
      </c>
      <c r="W21" s="5">
        <f>SUM(W6:W20)</f>
        <v>2</v>
      </c>
    </row>
    <row r="22" spans="1:23" s="5" customFormat="1" ht="30" customHeight="1" thickBot="1">
      <c r="A22" s="29"/>
      <c r="B22" s="30"/>
      <c r="C22" s="30"/>
      <c r="D22" s="30"/>
      <c r="E22" s="30"/>
      <c r="F22" s="30"/>
      <c r="G22" s="30"/>
      <c r="H22" s="31"/>
      <c r="I22" s="30"/>
      <c r="J22" s="31"/>
      <c r="K22" s="32"/>
      <c r="M22" s="5" t="s">
        <v>17</v>
      </c>
    </row>
    <row r="23" spans="1:23" s="5" customFormat="1" ht="15.75" thickBot="1">
      <c r="A23" s="15"/>
      <c r="B23" s="15"/>
      <c r="C23" s="15"/>
      <c r="D23" s="15"/>
      <c r="E23" s="15"/>
      <c r="F23" s="15"/>
      <c r="G23" s="15"/>
      <c r="H23" s="33"/>
      <c r="I23" s="15"/>
      <c r="J23" s="33"/>
      <c r="K23" s="15"/>
    </row>
    <row r="24" spans="1:23" s="5" customFormat="1" ht="30" customHeight="1" thickBot="1">
      <c r="A24" s="1"/>
      <c r="B24" s="2"/>
      <c r="C24" s="2"/>
      <c r="D24" s="2"/>
      <c r="E24" s="2"/>
      <c r="F24" s="2"/>
      <c r="G24" s="2"/>
      <c r="H24" s="3"/>
      <c r="I24" s="2"/>
      <c r="J24" s="3"/>
      <c r="K24" s="4"/>
    </row>
    <row r="25" spans="1:23" s="5" customFormat="1" ht="27" thickBot="1">
      <c r="A25" s="7" t="s">
        <v>1</v>
      </c>
      <c r="B25" s="155" t="s">
        <v>2</v>
      </c>
      <c r="C25" s="156"/>
      <c r="D25" s="156"/>
      <c r="E25" s="156"/>
      <c r="F25" s="156"/>
      <c r="G25" s="156"/>
      <c r="H25" s="156"/>
      <c r="I25" s="156"/>
      <c r="J25" s="157"/>
      <c r="K25" s="8"/>
      <c r="O25" s="34"/>
      <c r="P25" s="34"/>
      <c r="Q25" s="34"/>
      <c r="R25" s="34"/>
    </row>
    <row r="26" spans="1:23" s="5" customFormat="1" ht="16.5" thickBot="1">
      <c r="A26" s="7"/>
      <c r="B26" s="168">
        <v>45566</v>
      </c>
      <c r="C26" s="169"/>
      <c r="D26" s="169"/>
      <c r="E26" s="169"/>
      <c r="F26" s="169"/>
      <c r="G26" s="169"/>
      <c r="H26" s="169"/>
      <c r="I26" s="169"/>
      <c r="J26" s="170"/>
      <c r="K26" s="8"/>
    </row>
    <row r="27" spans="1:23" s="5" customFormat="1" ht="16.5" thickBot="1">
      <c r="A27" s="7"/>
      <c r="B27" s="171" t="s">
        <v>403</v>
      </c>
      <c r="C27" s="172"/>
      <c r="D27" s="172"/>
      <c r="E27" s="172"/>
      <c r="F27" s="172"/>
      <c r="G27" s="172"/>
      <c r="H27" s="172"/>
      <c r="I27" s="172"/>
      <c r="J27" s="173"/>
      <c r="K27" s="8"/>
    </row>
    <row r="28" spans="1:23" s="34" customFormat="1" ht="15.75" thickBot="1">
      <c r="A28" s="35"/>
      <c r="B28" s="9" t="s">
        <v>9</v>
      </c>
      <c r="C28" s="10" t="s">
        <v>10</v>
      </c>
      <c r="D28" s="11" t="s">
        <v>11</v>
      </c>
      <c r="E28" s="11" t="s">
        <v>12</v>
      </c>
      <c r="F28" s="12" t="s">
        <v>155</v>
      </c>
      <c r="G28" s="12" t="s">
        <v>156</v>
      </c>
      <c r="H28" s="36" t="s">
        <v>157</v>
      </c>
      <c r="I28" s="12" t="s">
        <v>21</v>
      </c>
      <c r="J28" s="14" t="s">
        <v>16</v>
      </c>
      <c r="K28" s="37"/>
      <c r="M28" s="5"/>
      <c r="N28" s="5"/>
      <c r="O28" s="5"/>
      <c r="P28" s="5"/>
      <c r="Q28" s="5"/>
      <c r="R28" s="5"/>
      <c r="V28" s="15" t="s">
        <v>5</v>
      </c>
      <c r="W28" s="15" t="s">
        <v>6</v>
      </c>
    </row>
    <row r="29" spans="1:23" s="5" customFormat="1">
      <c r="A29" s="7"/>
      <c r="B29" s="16">
        <v>1</v>
      </c>
      <c r="C29" s="73">
        <v>45566</v>
      </c>
      <c r="D29" s="17" t="s">
        <v>39</v>
      </c>
      <c r="E29" s="17" t="s">
        <v>455</v>
      </c>
      <c r="F29" s="18">
        <v>40</v>
      </c>
      <c r="G29" s="18">
        <v>60</v>
      </c>
      <c r="H29" s="18">
        <v>20</v>
      </c>
      <c r="I29" s="20">
        <v>100</v>
      </c>
      <c r="J29" s="38">
        <f>H29*I29</f>
        <v>2000</v>
      </c>
      <c r="K29" s="8"/>
      <c r="V29" s="5">
        <f>IF($J29&gt;0,1,0)</f>
        <v>1</v>
      </c>
      <c r="W29" s="5">
        <f>IF($J29&lt;0,1,0)</f>
        <v>0</v>
      </c>
    </row>
    <row r="30" spans="1:23" s="5" customFormat="1">
      <c r="A30" s="7"/>
      <c r="B30" s="22">
        <f>B29+1</f>
        <v>2</v>
      </c>
      <c r="C30" s="74">
        <v>45573</v>
      </c>
      <c r="D30" s="21" t="s">
        <v>39</v>
      </c>
      <c r="E30" s="21" t="s">
        <v>388</v>
      </c>
      <c r="F30" s="19">
        <v>35</v>
      </c>
      <c r="G30" s="19">
        <v>60</v>
      </c>
      <c r="H30" s="19">
        <v>25</v>
      </c>
      <c r="I30" s="20">
        <v>100</v>
      </c>
      <c r="J30" s="39">
        <f>H30*I30</f>
        <v>2500</v>
      </c>
      <c r="K30" s="8"/>
      <c r="O30" s="5" t="s">
        <v>17</v>
      </c>
      <c r="V30" s="5">
        <f t="shared" ref="V30:V37" si="10">IF($J30&gt;0,1,0)</f>
        <v>1</v>
      </c>
      <c r="W30" s="5">
        <f t="shared" ref="W30:W37" si="11">IF($J30&lt;0,1,0)</f>
        <v>0</v>
      </c>
    </row>
    <row r="31" spans="1:23" s="5" customFormat="1">
      <c r="A31" s="7"/>
      <c r="B31" s="22">
        <f t="shared" ref="B31:B37" si="12">B30+1</f>
        <v>3</v>
      </c>
      <c r="C31" s="74">
        <v>45580</v>
      </c>
      <c r="D31" s="21" t="s">
        <v>39</v>
      </c>
      <c r="E31" s="21" t="s">
        <v>464</v>
      </c>
      <c r="F31" s="19">
        <v>35</v>
      </c>
      <c r="G31" s="19">
        <v>80</v>
      </c>
      <c r="H31" s="19">
        <v>45</v>
      </c>
      <c r="I31" s="20">
        <v>100</v>
      </c>
      <c r="J31" s="39">
        <f>H31*I31</f>
        <v>4500</v>
      </c>
      <c r="K31" s="8"/>
      <c r="V31" s="5">
        <f t="shared" si="10"/>
        <v>1</v>
      </c>
      <c r="W31" s="5">
        <f t="shared" si="11"/>
        <v>0</v>
      </c>
    </row>
    <row r="32" spans="1:23" s="5" customFormat="1">
      <c r="A32" s="7"/>
      <c r="B32" s="22">
        <f t="shared" si="12"/>
        <v>4</v>
      </c>
      <c r="C32" s="74">
        <v>45587</v>
      </c>
      <c r="D32" s="21" t="s">
        <v>39</v>
      </c>
      <c r="E32" s="21" t="s">
        <v>468</v>
      </c>
      <c r="F32" s="19">
        <v>35</v>
      </c>
      <c r="G32" s="19">
        <v>150</v>
      </c>
      <c r="H32" s="19">
        <v>115</v>
      </c>
      <c r="I32" s="20">
        <v>100</v>
      </c>
      <c r="J32" s="39">
        <f>I32*H32</f>
        <v>11500</v>
      </c>
      <c r="K32" s="8"/>
      <c r="L32" s="5" t="s">
        <v>17</v>
      </c>
      <c r="V32" s="5">
        <f t="shared" si="10"/>
        <v>1</v>
      </c>
      <c r="W32" s="5">
        <f t="shared" si="11"/>
        <v>0</v>
      </c>
    </row>
    <row r="33" spans="1:23" s="5" customFormat="1">
      <c r="A33" s="7"/>
      <c r="B33" s="22">
        <f t="shared" si="12"/>
        <v>5</v>
      </c>
      <c r="C33" s="74">
        <v>45594</v>
      </c>
      <c r="D33" s="21" t="s">
        <v>39</v>
      </c>
      <c r="E33" s="21" t="s">
        <v>472</v>
      </c>
      <c r="F33" s="19">
        <v>35</v>
      </c>
      <c r="G33" s="19">
        <v>286</v>
      </c>
      <c r="H33" s="19">
        <v>251</v>
      </c>
      <c r="I33" s="20">
        <v>100</v>
      </c>
      <c r="J33" s="39">
        <f>I33*H33</f>
        <v>25100</v>
      </c>
      <c r="K33" s="8"/>
      <c r="V33" s="5">
        <f t="shared" si="10"/>
        <v>1</v>
      </c>
      <c r="W33" s="5">
        <f t="shared" si="11"/>
        <v>0</v>
      </c>
    </row>
    <row r="34" spans="1:23" s="5" customFormat="1">
      <c r="A34" s="7"/>
      <c r="B34" s="22">
        <f t="shared" si="12"/>
        <v>6</v>
      </c>
      <c r="C34" s="74"/>
      <c r="D34" s="21"/>
      <c r="E34" s="21"/>
      <c r="F34" s="19"/>
      <c r="G34" s="19"/>
      <c r="H34" s="19"/>
      <c r="I34" s="20"/>
      <c r="J34" s="39">
        <f>I34*H34</f>
        <v>0</v>
      </c>
      <c r="K34" s="8"/>
      <c r="V34" s="5">
        <f t="shared" si="10"/>
        <v>0</v>
      </c>
      <c r="W34" s="5">
        <f t="shared" si="11"/>
        <v>0</v>
      </c>
    </row>
    <row r="35" spans="1:23" s="5" customFormat="1">
      <c r="A35" s="7"/>
      <c r="B35" s="22">
        <f t="shared" si="12"/>
        <v>7</v>
      </c>
      <c r="C35" s="74"/>
      <c r="D35" s="21"/>
      <c r="E35" s="21"/>
      <c r="F35" s="19"/>
      <c r="G35" s="19"/>
      <c r="H35" s="19"/>
      <c r="I35" s="20"/>
      <c r="J35" s="39">
        <f t="shared" ref="J35:J37" si="13">I35*H35</f>
        <v>0</v>
      </c>
      <c r="K35" s="8"/>
      <c r="V35" s="5">
        <f t="shared" si="10"/>
        <v>0</v>
      </c>
      <c r="W35" s="5">
        <f t="shared" si="11"/>
        <v>0</v>
      </c>
    </row>
    <row r="36" spans="1:23" s="5" customFormat="1">
      <c r="A36" s="7"/>
      <c r="B36" s="22">
        <f t="shared" si="12"/>
        <v>8</v>
      </c>
      <c r="C36" s="74"/>
      <c r="D36" s="21"/>
      <c r="E36" s="21"/>
      <c r="F36" s="19"/>
      <c r="G36" s="19"/>
      <c r="H36" s="19"/>
      <c r="I36" s="20"/>
      <c r="J36" s="39">
        <f t="shared" si="13"/>
        <v>0</v>
      </c>
      <c r="K36" s="8"/>
      <c r="V36" s="5">
        <f t="shared" si="10"/>
        <v>0</v>
      </c>
      <c r="W36" s="5">
        <f t="shared" si="11"/>
        <v>0</v>
      </c>
    </row>
    <row r="37" spans="1:23" s="5" customFormat="1">
      <c r="A37" s="7"/>
      <c r="B37" s="22">
        <f t="shared" si="12"/>
        <v>9</v>
      </c>
      <c r="C37" s="74"/>
      <c r="D37" s="21"/>
      <c r="E37" s="21"/>
      <c r="F37" s="19"/>
      <c r="G37" s="19"/>
      <c r="H37" s="19"/>
      <c r="I37" s="20"/>
      <c r="J37" s="39">
        <f t="shared" si="13"/>
        <v>0</v>
      </c>
      <c r="K37" s="8"/>
      <c r="V37" s="5">
        <f t="shared" si="10"/>
        <v>0</v>
      </c>
      <c r="W37" s="5">
        <f t="shared" si="11"/>
        <v>0</v>
      </c>
    </row>
    <row r="38" spans="1:23" s="5" customFormat="1" ht="24" thickBot="1">
      <c r="A38" s="7"/>
      <c r="B38" s="216" t="s">
        <v>19</v>
      </c>
      <c r="C38" s="217"/>
      <c r="D38" s="217"/>
      <c r="E38" s="217"/>
      <c r="F38" s="217"/>
      <c r="G38" s="217"/>
      <c r="H38" s="218"/>
      <c r="I38" s="27" t="s">
        <v>20</v>
      </c>
      <c r="J38" s="28">
        <f>SUM(J29:J37)</f>
        <v>45600</v>
      </c>
      <c r="K38" s="8"/>
      <c r="V38" s="5">
        <f>SUM(V29:V37)</f>
        <v>5</v>
      </c>
      <c r="W38" s="5">
        <f>SUM(W29:W37)</f>
        <v>0</v>
      </c>
    </row>
    <row r="39" spans="1:23" s="5" customFormat="1" ht="30" customHeight="1" thickBot="1">
      <c r="A39" s="29"/>
      <c r="B39" s="30"/>
      <c r="C39" s="30"/>
      <c r="D39" s="30"/>
      <c r="E39" s="30"/>
      <c r="F39" s="30"/>
      <c r="G39" s="30"/>
      <c r="H39" s="31"/>
      <c r="I39" s="30"/>
      <c r="J39" s="31"/>
      <c r="K39" s="32"/>
    </row>
    <row r="40" spans="1:23" s="5" customFormat="1" ht="15.75" thickBot="1">
      <c r="A40" s="15"/>
      <c r="B40" s="15"/>
      <c r="C40" s="15"/>
      <c r="D40" s="15"/>
      <c r="E40" s="15"/>
      <c r="F40" s="15"/>
      <c r="G40" s="15"/>
      <c r="H40" s="33"/>
      <c r="I40" s="15"/>
      <c r="J40" s="33"/>
      <c r="K40" s="15"/>
    </row>
    <row r="41" spans="1:23" s="5" customFormat="1" ht="30" customHeight="1" thickBot="1">
      <c r="A41" s="1"/>
      <c r="B41" s="2"/>
      <c r="C41" s="2"/>
      <c r="D41" s="2"/>
      <c r="E41" s="2"/>
      <c r="F41" s="2"/>
      <c r="G41" s="2"/>
      <c r="H41" s="3"/>
      <c r="I41" s="2"/>
      <c r="J41" s="3"/>
      <c r="K41" s="4"/>
    </row>
    <row r="42" spans="1:23" s="5" customFormat="1" ht="27" thickBot="1">
      <c r="A42" s="7" t="s">
        <v>1</v>
      </c>
      <c r="B42" s="155" t="s">
        <v>2</v>
      </c>
      <c r="C42" s="156"/>
      <c r="D42" s="156"/>
      <c r="E42" s="156"/>
      <c r="F42" s="156"/>
      <c r="G42" s="156"/>
      <c r="H42" s="156"/>
      <c r="I42" s="156"/>
      <c r="J42" s="157"/>
      <c r="K42" s="8"/>
    </row>
    <row r="43" spans="1:23" s="5" customFormat="1" ht="16.5" thickBot="1">
      <c r="A43" s="7"/>
      <c r="B43" s="168">
        <v>45566</v>
      </c>
      <c r="C43" s="169"/>
      <c r="D43" s="169"/>
      <c r="E43" s="169"/>
      <c r="F43" s="169"/>
      <c r="G43" s="169"/>
      <c r="H43" s="169"/>
      <c r="I43" s="169"/>
      <c r="J43" s="170"/>
      <c r="K43" s="8"/>
    </row>
    <row r="44" spans="1:23" s="5" customFormat="1" ht="16.5" thickBot="1">
      <c r="A44" s="7"/>
      <c r="B44" s="171" t="s">
        <v>406</v>
      </c>
      <c r="C44" s="172"/>
      <c r="D44" s="172"/>
      <c r="E44" s="172"/>
      <c r="F44" s="172"/>
      <c r="G44" s="172"/>
      <c r="H44" s="172"/>
      <c r="I44" s="172"/>
      <c r="J44" s="173"/>
      <c r="K44" s="8"/>
    </row>
    <row r="45" spans="1:23" s="5" customFormat="1" ht="15.75" thickBot="1">
      <c r="A45" s="35"/>
      <c r="B45" s="41" t="s">
        <v>9</v>
      </c>
      <c r="C45" s="42" t="s">
        <v>10</v>
      </c>
      <c r="D45" s="43" t="s">
        <v>11</v>
      </c>
      <c r="E45" s="43" t="s">
        <v>12</v>
      </c>
      <c r="F45" s="44" t="s">
        <v>155</v>
      </c>
      <c r="G45" s="44" t="s">
        <v>156</v>
      </c>
      <c r="H45" s="45" t="s">
        <v>157</v>
      </c>
      <c r="I45" s="12" t="s">
        <v>21</v>
      </c>
      <c r="J45" s="46" t="s">
        <v>16</v>
      </c>
      <c r="K45" s="37"/>
      <c r="L45" s="34"/>
      <c r="V45" s="15" t="s">
        <v>5</v>
      </c>
      <c r="W45" s="15" t="s">
        <v>6</v>
      </c>
    </row>
    <row r="46" spans="1:23" s="5" customFormat="1">
      <c r="A46" s="7"/>
      <c r="B46" s="47">
        <v>1</v>
      </c>
      <c r="C46" s="74">
        <v>45572</v>
      </c>
      <c r="D46" s="17" t="s">
        <v>39</v>
      </c>
      <c r="E46" s="17" t="s">
        <v>459</v>
      </c>
      <c r="F46" s="18">
        <v>25</v>
      </c>
      <c r="G46" s="18">
        <v>237</v>
      </c>
      <c r="H46" s="97">
        <v>212</v>
      </c>
      <c r="I46" s="20">
        <v>100</v>
      </c>
      <c r="J46" s="98">
        <f>H46*I46</f>
        <v>21200</v>
      </c>
      <c r="K46" s="8"/>
      <c r="V46" s="5">
        <f>IF($J46&gt;0,1,0)</f>
        <v>1</v>
      </c>
      <c r="W46" s="5">
        <f>IF($J46&lt;0,1,0)</f>
        <v>0</v>
      </c>
    </row>
    <row r="47" spans="1:23" s="5" customFormat="1">
      <c r="A47" s="7"/>
      <c r="B47" s="22">
        <f>B46+1</f>
        <v>2</v>
      </c>
      <c r="C47" s="74">
        <v>45579</v>
      </c>
      <c r="D47" s="21" t="s">
        <v>39</v>
      </c>
      <c r="E47" s="21" t="s">
        <v>435</v>
      </c>
      <c r="F47" s="19">
        <v>20</v>
      </c>
      <c r="G47" s="19">
        <v>145</v>
      </c>
      <c r="H47" s="99">
        <v>125</v>
      </c>
      <c r="I47" s="20">
        <v>100</v>
      </c>
      <c r="J47" s="100">
        <f>H47*I47</f>
        <v>12500</v>
      </c>
      <c r="K47" s="8"/>
      <c r="V47" s="5">
        <f t="shared" ref="V47:V54" si="14">IF($J47&gt;0,1,0)</f>
        <v>1</v>
      </c>
      <c r="W47" s="5">
        <f t="shared" ref="W47:W54" si="15">IF($J47&lt;0,1,0)</f>
        <v>0</v>
      </c>
    </row>
    <row r="48" spans="1:23" s="5" customFormat="1">
      <c r="A48" s="7"/>
      <c r="B48" s="22">
        <f t="shared" ref="B48:B54" si="16">B47+1</f>
        <v>3</v>
      </c>
      <c r="C48" s="74">
        <v>45586</v>
      </c>
      <c r="D48" s="21" t="s">
        <v>39</v>
      </c>
      <c r="E48" s="21" t="s">
        <v>422</v>
      </c>
      <c r="F48" s="19">
        <v>20</v>
      </c>
      <c r="G48" s="19">
        <v>83.75</v>
      </c>
      <c r="H48" s="99">
        <v>63.75</v>
      </c>
      <c r="I48" s="20">
        <v>100</v>
      </c>
      <c r="J48" s="100">
        <f>H48*I48</f>
        <v>6375</v>
      </c>
      <c r="K48" s="8"/>
      <c r="V48" s="5">
        <f t="shared" si="14"/>
        <v>1</v>
      </c>
      <c r="W48" s="5">
        <f t="shared" si="15"/>
        <v>0</v>
      </c>
    </row>
    <row r="49" spans="1:23" s="5" customFormat="1">
      <c r="A49" s="7"/>
      <c r="B49" s="22">
        <f t="shared" si="16"/>
        <v>4</v>
      </c>
      <c r="C49" s="74">
        <v>45593</v>
      </c>
      <c r="D49" s="21" t="s">
        <v>39</v>
      </c>
      <c r="E49" s="21" t="s">
        <v>471</v>
      </c>
      <c r="F49" s="20">
        <v>15</v>
      </c>
      <c r="G49" s="20">
        <v>25</v>
      </c>
      <c r="H49" s="101">
        <v>10</v>
      </c>
      <c r="I49" s="20">
        <v>100</v>
      </c>
      <c r="J49" s="100">
        <f>I49*H49</f>
        <v>1000</v>
      </c>
      <c r="K49" s="8"/>
      <c r="V49" s="5">
        <f t="shared" si="14"/>
        <v>1</v>
      </c>
      <c r="W49" s="5">
        <f t="shared" si="15"/>
        <v>0</v>
      </c>
    </row>
    <row r="50" spans="1:23" s="5" customFormat="1">
      <c r="A50" s="7"/>
      <c r="B50" s="22">
        <f t="shared" si="16"/>
        <v>5</v>
      </c>
      <c r="C50" s="74"/>
      <c r="D50" s="21"/>
      <c r="E50" s="21"/>
      <c r="F50" s="20"/>
      <c r="G50" s="20"/>
      <c r="H50" s="101"/>
      <c r="I50" s="20"/>
      <c r="J50" s="100">
        <f>I50*H50</f>
        <v>0</v>
      </c>
      <c r="K50" s="8"/>
      <c r="V50" s="5">
        <f t="shared" si="14"/>
        <v>0</v>
      </c>
      <c r="W50" s="5">
        <f t="shared" si="15"/>
        <v>0</v>
      </c>
    </row>
    <row r="51" spans="1:23" s="5" customFormat="1">
      <c r="A51" s="7"/>
      <c r="B51" s="22">
        <f t="shared" si="16"/>
        <v>6</v>
      </c>
      <c r="C51" s="74"/>
      <c r="D51" s="21"/>
      <c r="E51" s="21"/>
      <c r="F51" s="20"/>
      <c r="G51" s="20"/>
      <c r="H51" s="101"/>
      <c r="I51" s="20"/>
      <c r="J51" s="100">
        <f>I51*H51</f>
        <v>0</v>
      </c>
      <c r="K51" s="8"/>
      <c r="V51" s="5">
        <f t="shared" si="14"/>
        <v>0</v>
      </c>
      <c r="W51" s="5">
        <f t="shared" si="15"/>
        <v>0</v>
      </c>
    </row>
    <row r="52" spans="1:23" s="5" customFormat="1">
      <c r="A52" s="7"/>
      <c r="B52" s="22">
        <f t="shared" si="16"/>
        <v>7</v>
      </c>
      <c r="C52" s="74"/>
      <c r="D52" s="21"/>
      <c r="E52" s="21"/>
      <c r="F52" s="20"/>
      <c r="G52" s="20"/>
      <c r="H52" s="21"/>
      <c r="I52" s="96"/>
      <c r="J52" s="39">
        <f t="shared" ref="J52:J54" si="17">I52*H52</f>
        <v>0</v>
      </c>
      <c r="K52" s="8"/>
      <c r="V52" s="5">
        <f t="shared" si="14"/>
        <v>0</v>
      </c>
      <c r="W52" s="5">
        <f t="shared" si="15"/>
        <v>0</v>
      </c>
    </row>
    <row r="53" spans="1:23" s="5" customFormat="1">
      <c r="A53" s="7"/>
      <c r="B53" s="22">
        <f t="shared" si="16"/>
        <v>8</v>
      </c>
      <c r="C53" s="74"/>
      <c r="D53" s="21"/>
      <c r="E53" s="21"/>
      <c r="F53" s="20"/>
      <c r="G53" s="20"/>
      <c r="H53" s="21"/>
      <c r="I53" s="20"/>
      <c r="J53" s="39">
        <f t="shared" si="17"/>
        <v>0</v>
      </c>
      <c r="K53" s="8"/>
      <c r="V53" s="5">
        <f t="shared" si="14"/>
        <v>0</v>
      </c>
      <c r="W53" s="5">
        <f t="shared" si="15"/>
        <v>0</v>
      </c>
    </row>
    <row r="54" spans="1:23" s="5" customFormat="1" ht="15.75" thickBot="1">
      <c r="A54" s="7"/>
      <c r="B54" s="22">
        <f t="shared" si="16"/>
        <v>9</v>
      </c>
      <c r="C54" s="74"/>
      <c r="D54" s="21"/>
      <c r="E54" s="21"/>
      <c r="F54" s="20"/>
      <c r="G54" s="20"/>
      <c r="H54" s="21"/>
      <c r="I54" s="20"/>
      <c r="J54" s="39">
        <f t="shared" si="17"/>
        <v>0</v>
      </c>
      <c r="K54" s="8"/>
      <c r="V54" s="5">
        <f t="shared" si="14"/>
        <v>0</v>
      </c>
      <c r="W54" s="5">
        <f t="shared" si="15"/>
        <v>0</v>
      </c>
    </row>
    <row r="55" spans="1:23" s="5" customFormat="1" ht="24" thickBot="1">
      <c r="A55" s="7"/>
      <c r="B55" s="127" t="s">
        <v>19</v>
      </c>
      <c r="C55" s="163"/>
      <c r="D55" s="163"/>
      <c r="E55" s="163"/>
      <c r="F55" s="163"/>
      <c r="G55" s="163"/>
      <c r="H55" s="164"/>
      <c r="I55" s="27" t="s">
        <v>20</v>
      </c>
      <c r="J55" s="28">
        <f>SUM(J46:J54)</f>
        <v>41075</v>
      </c>
      <c r="K55" s="8"/>
      <c r="V55" s="5">
        <f>SUM(V46:V54)</f>
        <v>4</v>
      </c>
      <c r="W55" s="5">
        <f>SUM(W46:W54)</f>
        <v>0</v>
      </c>
    </row>
    <row r="56" spans="1:23" s="5" customFormat="1" ht="30" customHeight="1" thickBot="1">
      <c r="A56" s="29"/>
      <c r="B56" s="30"/>
      <c r="C56" s="30"/>
      <c r="D56" s="30"/>
      <c r="E56" s="30"/>
      <c r="F56" s="30"/>
      <c r="G56" s="30"/>
      <c r="H56" s="31"/>
      <c r="I56" s="30"/>
      <c r="J56" s="31"/>
      <c r="K56" s="32"/>
    </row>
    <row r="57" spans="1:23" s="5" customFormat="1" ht="15.75" thickBot="1">
      <c r="A57" s="15"/>
      <c r="B57" s="15"/>
      <c r="C57" s="15"/>
      <c r="D57" s="15"/>
      <c r="E57" s="15"/>
      <c r="F57" s="15"/>
      <c r="G57" s="15"/>
      <c r="H57" s="33"/>
      <c r="I57" s="15"/>
      <c r="J57" s="33"/>
      <c r="K57" s="15"/>
    </row>
    <row r="58" spans="1:23" s="5" customFormat="1" ht="30" customHeight="1" thickBot="1">
      <c r="A58" s="1"/>
      <c r="B58" s="2"/>
      <c r="C58" s="2"/>
      <c r="D58" s="2"/>
      <c r="E58" s="2"/>
      <c r="F58" s="2"/>
      <c r="G58" s="2"/>
      <c r="H58" s="3"/>
      <c r="I58" s="2"/>
      <c r="J58" s="3"/>
      <c r="K58" s="4"/>
    </row>
    <row r="59" spans="1:23" s="5" customFormat="1" ht="27" thickBot="1">
      <c r="A59" s="7" t="s">
        <v>1</v>
      </c>
      <c r="B59" s="155" t="s">
        <v>2</v>
      </c>
      <c r="C59" s="156"/>
      <c r="D59" s="156"/>
      <c r="E59" s="156"/>
      <c r="F59" s="156"/>
      <c r="G59" s="156"/>
      <c r="H59" s="156"/>
      <c r="I59" s="156"/>
      <c r="J59" s="157"/>
      <c r="K59" s="8"/>
    </row>
    <row r="60" spans="1:23" s="5" customFormat="1" ht="16.5" thickBot="1">
      <c r="A60" s="7"/>
      <c r="B60" s="168">
        <v>45566</v>
      </c>
      <c r="C60" s="169"/>
      <c r="D60" s="169"/>
      <c r="E60" s="169"/>
      <c r="F60" s="169"/>
      <c r="G60" s="169"/>
      <c r="H60" s="169"/>
      <c r="I60" s="169"/>
      <c r="J60" s="170"/>
      <c r="K60" s="8"/>
    </row>
    <row r="61" spans="1:23" s="5" customFormat="1" ht="15.75">
      <c r="A61" s="7"/>
      <c r="B61" s="219" t="s">
        <v>308</v>
      </c>
      <c r="C61" s="220"/>
      <c r="D61" s="220"/>
      <c r="E61" s="220"/>
      <c r="F61" s="220"/>
      <c r="G61" s="220"/>
      <c r="H61" s="220"/>
      <c r="I61" s="220"/>
      <c r="J61" s="221"/>
      <c r="K61" s="8"/>
    </row>
    <row r="62" spans="1:23" s="5" customFormat="1">
      <c r="A62" s="35"/>
      <c r="B62" s="92" t="s">
        <v>9</v>
      </c>
      <c r="C62" s="93" t="s">
        <v>10</v>
      </c>
      <c r="D62" s="94" t="s">
        <v>11</v>
      </c>
      <c r="E62" s="94" t="s">
        <v>12</v>
      </c>
      <c r="F62" s="92" t="s">
        <v>155</v>
      </c>
      <c r="G62" s="92" t="s">
        <v>156</v>
      </c>
      <c r="H62" s="95" t="s">
        <v>157</v>
      </c>
      <c r="I62" s="92" t="s">
        <v>21</v>
      </c>
      <c r="J62" s="95" t="s">
        <v>16</v>
      </c>
      <c r="K62" s="37"/>
      <c r="L62" s="34"/>
      <c r="V62" s="15" t="s">
        <v>5</v>
      </c>
      <c r="W62" s="15" t="s">
        <v>6</v>
      </c>
    </row>
    <row r="63" spans="1:23" s="5" customFormat="1">
      <c r="A63" s="7"/>
      <c r="B63" s="19">
        <v>1</v>
      </c>
      <c r="C63" s="74">
        <v>45569</v>
      </c>
      <c r="D63" s="21" t="s">
        <v>39</v>
      </c>
      <c r="E63" s="76" t="s">
        <v>458</v>
      </c>
      <c r="F63" s="19">
        <v>70</v>
      </c>
      <c r="G63" s="19">
        <v>524</v>
      </c>
      <c r="H63" s="19">
        <v>454</v>
      </c>
      <c r="I63" s="20">
        <v>40</v>
      </c>
      <c r="J63" s="21">
        <f>H63*I63</f>
        <v>18160</v>
      </c>
      <c r="K63" s="8"/>
      <c r="V63" s="5">
        <f>IF($J63&gt;0,1,0)</f>
        <v>1</v>
      </c>
      <c r="W63" s="5">
        <f>IF($J63&lt;0,1,0)</f>
        <v>0</v>
      </c>
    </row>
    <row r="64" spans="1:23" s="5" customFormat="1">
      <c r="A64" s="7"/>
      <c r="B64" s="19">
        <f>B63+1</f>
        <v>2</v>
      </c>
      <c r="C64" s="74">
        <v>45572</v>
      </c>
      <c r="D64" s="21" t="s">
        <v>39</v>
      </c>
      <c r="E64" s="21" t="s">
        <v>460</v>
      </c>
      <c r="F64" s="19">
        <v>50</v>
      </c>
      <c r="G64" s="19">
        <v>110</v>
      </c>
      <c r="H64" s="19">
        <v>60</v>
      </c>
      <c r="I64" s="20">
        <v>60</v>
      </c>
      <c r="J64" s="21">
        <f>H64*I64</f>
        <v>3600</v>
      </c>
      <c r="K64" s="8"/>
      <c r="V64" s="5">
        <f t="shared" ref="V64:V75" si="18">IF($J64&gt;0,1,0)</f>
        <v>1</v>
      </c>
      <c r="W64" s="5">
        <f t="shared" ref="W64:W75" si="19">IF($J64&lt;0,1,0)</f>
        <v>0</v>
      </c>
    </row>
    <row r="65" spans="1:23" s="5" customFormat="1">
      <c r="A65" s="7"/>
      <c r="B65" s="19">
        <f>B64+1</f>
        <v>3</v>
      </c>
      <c r="C65" s="74">
        <v>45576</v>
      </c>
      <c r="D65" s="21" t="s">
        <v>39</v>
      </c>
      <c r="E65" s="21" t="s">
        <v>462</v>
      </c>
      <c r="F65" s="19">
        <v>70</v>
      </c>
      <c r="G65" s="19">
        <v>110</v>
      </c>
      <c r="H65" s="19">
        <v>260</v>
      </c>
      <c r="I65" s="20">
        <v>40</v>
      </c>
      <c r="J65" s="21">
        <f>H65*I65</f>
        <v>10400</v>
      </c>
      <c r="K65" s="8"/>
      <c r="V65" s="5">
        <f t="shared" si="18"/>
        <v>1</v>
      </c>
      <c r="W65" s="5">
        <f t="shared" si="19"/>
        <v>0</v>
      </c>
    </row>
    <row r="66" spans="1:23" s="5" customFormat="1">
      <c r="A66" s="7"/>
      <c r="B66" s="19">
        <f t="shared" ref="B66:B71" si="20">B65+1</f>
        <v>4</v>
      </c>
      <c r="C66" s="74">
        <v>45579</v>
      </c>
      <c r="D66" s="21" t="s">
        <v>39</v>
      </c>
      <c r="E66" s="21" t="s">
        <v>463</v>
      </c>
      <c r="F66" s="20">
        <v>45</v>
      </c>
      <c r="G66" s="20">
        <v>90</v>
      </c>
      <c r="H66" s="21">
        <v>45</v>
      </c>
      <c r="I66" s="20">
        <v>60</v>
      </c>
      <c r="J66" s="21">
        <f>I66*H66</f>
        <v>2700</v>
      </c>
      <c r="K66" s="8"/>
      <c r="V66" s="5">
        <f t="shared" si="18"/>
        <v>1</v>
      </c>
      <c r="W66" s="5">
        <f t="shared" si="19"/>
        <v>0</v>
      </c>
    </row>
    <row r="67" spans="1:23" s="5" customFormat="1">
      <c r="A67" s="7"/>
      <c r="B67" s="19">
        <f t="shared" si="20"/>
        <v>5</v>
      </c>
      <c r="C67" s="74">
        <v>45583</v>
      </c>
      <c r="D67" s="21" t="s">
        <v>39</v>
      </c>
      <c r="E67" s="21" t="s">
        <v>412</v>
      </c>
      <c r="F67" s="20">
        <v>60</v>
      </c>
      <c r="G67" s="20">
        <v>150</v>
      </c>
      <c r="H67" s="21">
        <v>90</v>
      </c>
      <c r="I67" s="20">
        <v>40</v>
      </c>
      <c r="J67" s="21">
        <f t="shared" ref="J67:J75" si="21">I67*H67</f>
        <v>3600</v>
      </c>
      <c r="K67" s="8"/>
      <c r="M67" s="5" t="s">
        <v>17</v>
      </c>
      <c r="V67" s="5">
        <f t="shared" si="18"/>
        <v>1</v>
      </c>
      <c r="W67" s="5">
        <f t="shared" si="19"/>
        <v>0</v>
      </c>
    </row>
    <row r="68" spans="1:23" s="5" customFormat="1">
      <c r="A68" s="7"/>
      <c r="B68" s="19">
        <f t="shared" si="20"/>
        <v>6</v>
      </c>
      <c r="C68" s="74">
        <v>45586</v>
      </c>
      <c r="D68" s="21" t="s">
        <v>39</v>
      </c>
      <c r="E68" s="21" t="s">
        <v>467</v>
      </c>
      <c r="F68" s="20">
        <v>55</v>
      </c>
      <c r="G68" s="20">
        <v>150</v>
      </c>
      <c r="H68" s="21">
        <v>95</v>
      </c>
      <c r="I68" s="20">
        <v>60</v>
      </c>
      <c r="J68" s="21">
        <f t="shared" si="21"/>
        <v>5700</v>
      </c>
      <c r="K68" s="8"/>
      <c r="V68" s="5">
        <f t="shared" si="18"/>
        <v>1</v>
      </c>
      <c r="W68" s="5">
        <f t="shared" si="19"/>
        <v>0</v>
      </c>
    </row>
    <row r="69" spans="1:23" s="5" customFormat="1">
      <c r="A69" s="7"/>
      <c r="B69" s="19">
        <f t="shared" si="20"/>
        <v>7</v>
      </c>
      <c r="C69" s="74">
        <v>45590</v>
      </c>
      <c r="D69" s="21" t="s">
        <v>39</v>
      </c>
      <c r="E69" s="21" t="s">
        <v>470</v>
      </c>
      <c r="F69" s="20">
        <v>70</v>
      </c>
      <c r="G69" s="20">
        <v>446</v>
      </c>
      <c r="H69" s="21">
        <v>376</v>
      </c>
      <c r="I69" s="20">
        <v>40</v>
      </c>
      <c r="J69" s="21">
        <f t="shared" si="21"/>
        <v>15040</v>
      </c>
      <c r="K69" s="8"/>
      <c r="V69" s="5">
        <f t="shared" si="18"/>
        <v>1</v>
      </c>
      <c r="W69" s="5">
        <f t="shared" si="19"/>
        <v>0</v>
      </c>
    </row>
    <row r="70" spans="1:23" s="5" customFormat="1">
      <c r="A70" s="7"/>
      <c r="B70" s="19">
        <f t="shared" si="20"/>
        <v>8</v>
      </c>
      <c r="C70" s="74">
        <v>45593</v>
      </c>
      <c r="D70" s="21" t="s">
        <v>39</v>
      </c>
      <c r="E70" s="21" t="s">
        <v>460</v>
      </c>
      <c r="F70" s="20">
        <v>60</v>
      </c>
      <c r="G70" s="20">
        <v>167</v>
      </c>
      <c r="H70" s="21">
        <v>107</v>
      </c>
      <c r="I70" s="20">
        <v>60</v>
      </c>
      <c r="J70" s="21">
        <f t="shared" si="21"/>
        <v>6420</v>
      </c>
      <c r="K70" s="8"/>
      <c r="V70" s="5">
        <f t="shared" si="18"/>
        <v>1</v>
      </c>
      <c r="W70" s="5">
        <f t="shared" si="19"/>
        <v>0</v>
      </c>
    </row>
    <row r="71" spans="1:23" s="5" customFormat="1">
      <c r="A71" s="7"/>
      <c r="B71" s="19">
        <f t="shared" si="20"/>
        <v>9</v>
      </c>
      <c r="C71" s="74">
        <v>45596</v>
      </c>
      <c r="D71" s="21" t="s">
        <v>39</v>
      </c>
      <c r="E71" s="21" t="s">
        <v>470</v>
      </c>
      <c r="F71" s="20">
        <v>60</v>
      </c>
      <c r="G71" s="19">
        <v>280</v>
      </c>
      <c r="H71" s="21">
        <v>220</v>
      </c>
      <c r="I71" s="20">
        <v>40</v>
      </c>
      <c r="J71" s="21">
        <f t="shared" si="21"/>
        <v>8800</v>
      </c>
      <c r="K71" s="8"/>
      <c r="V71" s="5">
        <f t="shared" si="18"/>
        <v>1</v>
      </c>
      <c r="W71" s="5">
        <f t="shared" si="19"/>
        <v>0</v>
      </c>
    </row>
    <row r="72" spans="1:23" s="5" customFormat="1">
      <c r="A72" s="7"/>
      <c r="B72" s="19">
        <v>10</v>
      </c>
      <c r="C72" s="74"/>
      <c r="D72" s="21"/>
      <c r="E72" s="21"/>
      <c r="F72" s="20"/>
      <c r="G72" s="19"/>
      <c r="H72" s="21"/>
      <c r="I72" s="20"/>
      <c r="J72" s="21">
        <f t="shared" si="21"/>
        <v>0</v>
      </c>
      <c r="K72" s="8"/>
      <c r="V72" s="5">
        <f t="shared" si="18"/>
        <v>0</v>
      </c>
      <c r="W72" s="5">
        <f t="shared" si="19"/>
        <v>0</v>
      </c>
    </row>
    <row r="73" spans="1:23" s="5" customFormat="1">
      <c r="A73" s="7"/>
      <c r="B73" s="19">
        <v>11</v>
      </c>
      <c r="C73" s="74"/>
      <c r="D73" s="21"/>
      <c r="E73" s="21"/>
      <c r="F73" s="20"/>
      <c r="G73" s="19"/>
      <c r="H73" s="21"/>
      <c r="I73" s="20"/>
      <c r="J73" s="21">
        <f t="shared" si="21"/>
        <v>0</v>
      </c>
      <c r="K73" s="8"/>
      <c r="V73" s="5">
        <f t="shared" si="18"/>
        <v>0</v>
      </c>
      <c r="W73" s="5">
        <f t="shared" si="19"/>
        <v>0</v>
      </c>
    </row>
    <row r="74" spans="1:23" s="5" customFormat="1">
      <c r="A74" s="7"/>
      <c r="B74" s="19">
        <v>12</v>
      </c>
      <c r="C74" s="74"/>
      <c r="D74" s="21"/>
      <c r="E74" s="21"/>
      <c r="F74" s="20"/>
      <c r="G74" s="19"/>
      <c r="H74" s="21"/>
      <c r="I74" s="20"/>
      <c r="J74" s="21">
        <f t="shared" si="21"/>
        <v>0</v>
      </c>
      <c r="K74" s="8"/>
      <c r="V74" s="5">
        <f t="shared" si="18"/>
        <v>0</v>
      </c>
      <c r="W74" s="5">
        <f t="shared" si="19"/>
        <v>0</v>
      </c>
    </row>
    <row r="75" spans="1:23" s="5" customFormat="1">
      <c r="A75" s="7"/>
      <c r="B75" s="19">
        <v>13</v>
      </c>
      <c r="C75" s="74"/>
      <c r="D75" s="21"/>
      <c r="E75" s="21"/>
      <c r="F75" s="20"/>
      <c r="G75" s="19"/>
      <c r="H75" s="21"/>
      <c r="I75" s="20"/>
      <c r="J75" s="21">
        <f t="shared" si="21"/>
        <v>0</v>
      </c>
      <c r="K75" s="8"/>
      <c r="V75" s="5">
        <f t="shared" si="18"/>
        <v>0</v>
      </c>
      <c r="W75" s="5">
        <f t="shared" si="19"/>
        <v>0</v>
      </c>
    </row>
    <row r="76" spans="1:23" s="5" customFormat="1" ht="24" thickBot="1">
      <c r="A76" s="7"/>
      <c r="B76" s="216" t="s">
        <v>19</v>
      </c>
      <c r="C76" s="217"/>
      <c r="D76" s="217"/>
      <c r="E76" s="217"/>
      <c r="F76" s="217"/>
      <c r="G76" s="217"/>
      <c r="H76" s="218"/>
      <c r="I76" s="27" t="s">
        <v>20</v>
      </c>
      <c r="J76" s="28">
        <f>SUM(J63:J75)</f>
        <v>74420</v>
      </c>
      <c r="K76" s="8"/>
      <c r="V76" s="5">
        <f>SUM(V63:V75)</f>
        <v>9</v>
      </c>
      <c r="W76" s="5">
        <f>SUM(W63:W75)</f>
        <v>0</v>
      </c>
    </row>
    <row r="77" spans="1:23" s="5" customFormat="1" ht="30" customHeight="1" thickBot="1">
      <c r="A77" s="29"/>
      <c r="B77" s="30"/>
      <c r="C77" s="30"/>
      <c r="D77" s="30"/>
      <c r="E77" s="30"/>
      <c r="F77" s="30"/>
      <c r="G77" s="30"/>
      <c r="H77" s="31"/>
      <c r="I77" s="30"/>
      <c r="J77" s="31"/>
      <c r="K77" s="32"/>
    </row>
  </sheetData>
  <mergeCells count="5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R8:R9"/>
    <mergeCell ref="Q12:Q13"/>
    <mergeCell ref="R12:R13"/>
    <mergeCell ref="R6:R7"/>
    <mergeCell ref="M8:M9"/>
    <mergeCell ref="N8:N9"/>
    <mergeCell ref="O8:O9"/>
    <mergeCell ref="P8:P9"/>
    <mergeCell ref="Q8:Q9"/>
    <mergeCell ref="M6:M7"/>
    <mergeCell ref="N6:N7"/>
    <mergeCell ref="O6:O7"/>
    <mergeCell ref="P6:P7"/>
    <mergeCell ref="Q6:Q7"/>
    <mergeCell ref="B27:J27"/>
    <mergeCell ref="M10:M11"/>
    <mergeCell ref="N10:N11"/>
    <mergeCell ref="O10:O11"/>
    <mergeCell ref="P10:P11"/>
    <mergeCell ref="B21:H21"/>
    <mergeCell ref="B25:J25"/>
    <mergeCell ref="B26:J26"/>
    <mergeCell ref="O12:O13"/>
    <mergeCell ref="P12:P13"/>
    <mergeCell ref="M14:O16"/>
    <mergeCell ref="P14:R16"/>
    <mergeCell ref="Q10:Q11"/>
    <mergeCell ref="R10:R11"/>
    <mergeCell ref="M12:M13"/>
    <mergeCell ref="N12:N13"/>
    <mergeCell ref="B60:J60"/>
    <mergeCell ref="B61:J61"/>
    <mergeCell ref="B76:H76"/>
    <mergeCell ref="B38:H38"/>
    <mergeCell ref="B42:J42"/>
    <mergeCell ref="B43:J43"/>
    <mergeCell ref="B44:J44"/>
    <mergeCell ref="B55:H55"/>
    <mergeCell ref="B59:J59"/>
  </mergeCells>
  <hyperlinks>
    <hyperlink ref="B38" r:id="rId1"/>
    <hyperlink ref="B55" r:id="rId2"/>
    <hyperlink ref="B76" r:id="rId3"/>
    <hyperlink ref="M1" location="'MASTER '!A1" display="Back"/>
    <hyperlink ref="B21" r:id="rId4"/>
    <hyperlink ref="M4:M5" location="'SEP 2023'!A1" display="INDEX OPTION"/>
    <hyperlink ref="M8:M9" location="'SEP 2023'!A50" display="MIDCPNIFTY"/>
    <hyperlink ref="M10:M11" location="'SEP 2023'!A70" display="SENSEX"/>
    <hyperlink ref="M6:M7" location="'SEP 2023'!A30" display="FINNIFTY"/>
  </hyperlinks>
  <pageMargins left="0.7" right="0.7" top="0.75" bottom="0.75" header="0.3" footer="0.3"/>
  <drawing r:id="rId5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77"/>
  <sheetViews>
    <sheetView workbookViewId="0"/>
  </sheetViews>
  <sheetFormatPr defaultRowHeight="15"/>
  <cols>
    <col min="1" max="1" width="4.85546875" customWidth="1"/>
    <col min="3" max="3" width="10.85546875" customWidth="1"/>
    <col min="4" max="4" width="10.42578125" customWidth="1"/>
    <col min="5" max="5" width="21.140625" customWidth="1"/>
    <col min="6" max="6" width="11.42578125" customWidth="1"/>
    <col min="7" max="7" width="11" customWidth="1"/>
    <col min="8" max="8" width="12.85546875" customWidth="1"/>
    <col min="9" max="9" width="9.85546875" customWidth="1"/>
    <col min="10" max="10" width="11.85546875" customWidth="1"/>
    <col min="11" max="11" width="5.42578125" customWidth="1"/>
    <col min="13" max="13" width="12.85546875" customWidth="1"/>
    <col min="14" max="14" width="9.85546875" customWidth="1"/>
    <col min="18" max="18" width="10.7109375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45597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307</v>
      </c>
      <c r="C4" s="172"/>
      <c r="D4" s="172"/>
      <c r="E4" s="172"/>
      <c r="F4" s="172"/>
      <c r="G4" s="172"/>
      <c r="H4" s="172"/>
      <c r="I4" s="172"/>
      <c r="J4" s="173"/>
      <c r="K4" s="8"/>
      <c r="M4" s="174" t="s">
        <v>25</v>
      </c>
      <c r="N4" s="176">
        <f>COUNT(C6:C20)</f>
        <v>11</v>
      </c>
      <c r="O4" s="178">
        <f>V21</f>
        <v>10</v>
      </c>
      <c r="P4" s="178">
        <f>W21</f>
        <v>1</v>
      </c>
      <c r="Q4" s="180">
        <f>N4-O4-P4</f>
        <v>0</v>
      </c>
      <c r="R4" s="182">
        <f>O4/N4</f>
        <v>0.90909090909090906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21</v>
      </c>
      <c r="J5" s="14" t="s">
        <v>16</v>
      </c>
      <c r="K5" s="8"/>
      <c r="M5" s="175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6">
        <v>1</v>
      </c>
      <c r="C6" s="73">
        <v>45602</v>
      </c>
      <c r="D6" s="17" t="s">
        <v>39</v>
      </c>
      <c r="E6" s="17" t="s">
        <v>475</v>
      </c>
      <c r="F6" s="18">
        <v>50</v>
      </c>
      <c r="G6" s="18">
        <v>90</v>
      </c>
      <c r="H6" s="18">
        <v>40</v>
      </c>
      <c r="I6" s="49">
        <v>60</v>
      </c>
      <c r="J6" s="38">
        <f>H6*I6</f>
        <v>2400</v>
      </c>
      <c r="K6" s="8"/>
      <c r="M6" s="189" t="s">
        <v>26</v>
      </c>
      <c r="N6" s="190">
        <f>COUNT(C29:C37)</f>
        <v>3</v>
      </c>
      <c r="O6" s="191">
        <f>V38</f>
        <v>2</v>
      </c>
      <c r="P6" s="191">
        <f>W38</f>
        <v>1</v>
      </c>
      <c r="Q6" s="192">
        <f>N6-O6-P6</f>
        <v>0</v>
      </c>
      <c r="R6" s="188">
        <f>O6/N6</f>
        <v>0.66666666666666663</v>
      </c>
      <c r="V6" s="5">
        <f>IF($J6&gt;0,1,0)</f>
        <v>1</v>
      </c>
      <c r="W6" s="5">
        <f>IF($J6&lt;0,1,0)</f>
        <v>0</v>
      </c>
    </row>
    <row r="7" spans="1:23" s="5" customFormat="1">
      <c r="A7" s="7"/>
      <c r="B7" s="22">
        <f>B6+1</f>
        <v>2</v>
      </c>
      <c r="C7" s="74">
        <v>45603</v>
      </c>
      <c r="D7" s="21" t="s">
        <v>39</v>
      </c>
      <c r="E7" s="21" t="s">
        <v>476</v>
      </c>
      <c r="F7" s="19">
        <v>20</v>
      </c>
      <c r="G7" s="19">
        <v>35</v>
      </c>
      <c r="H7" s="19">
        <v>15</v>
      </c>
      <c r="I7" s="20">
        <v>100</v>
      </c>
      <c r="J7" s="39">
        <f>H7*I7</f>
        <v>1500</v>
      </c>
      <c r="K7" s="8"/>
      <c r="M7" s="175"/>
      <c r="N7" s="177"/>
      <c r="O7" s="179"/>
      <c r="P7" s="179"/>
      <c r="Q7" s="181"/>
      <c r="R7" s="183"/>
      <c r="V7" s="5">
        <f t="shared" ref="V7:V20" si="0">IF($J7&gt;0,1,0)</f>
        <v>1</v>
      </c>
      <c r="W7" s="5">
        <f t="shared" ref="W7:W20" si="1">IF($J7&lt;0,1,0)</f>
        <v>0</v>
      </c>
    </row>
    <row r="8" spans="1:23" s="5" customFormat="1">
      <c r="A8" s="7"/>
      <c r="B8" s="22">
        <f t="shared" ref="B8:B20" si="2">B7+1</f>
        <v>3</v>
      </c>
      <c r="C8" s="74">
        <v>45609</v>
      </c>
      <c r="D8" s="21" t="s">
        <v>39</v>
      </c>
      <c r="E8" s="21" t="s">
        <v>480</v>
      </c>
      <c r="F8" s="19">
        <v>60</v>
      </c>
      <c r="G8" s="19">
        <v>484</v>
      </c>
      <c r="H8" s="19">
        <v>424</v>
      </c>
      <c r="I8" s="20">
        <v>60</v>
      </c>
      <c r="J8" s="39">
        <f>H8*I8</f>
        <v>25440</v>
      </c>
      <c r="K8" s="8"/>
      <c r="M8" s="189" t="s">
        <v>28</v>
      </c>
      <c r="N8" s="190">
        <f>COUNT(C46:C54)</f>
        <v>3</v>
      </c>
      <c r="O8" s="191">
        <f>V55</f>
        <v>3</v>
      </c>
      <c r="P8" s="191">
        <f>W55</f>
        <v>0</v>
      </c>
      <c r="Q8" s="192">
        <f>N8-O8-P8</f>
        <v>0</v>
      </c>
      <c r="R8" s="188">
        <f>O8/N8</f>
        <v>1</v>
      </c>
      <c r="V8" s="5">
        <f>IF($J8&gt;0,1,0)</f>
        <v>1</v>
      </c>
      <c r="W8" s="5">
        <f>IF($J8&lt;0,1,0)</f>
        <v>0</v>
      </c>
    </row>
    <row r="9" spans="1:23" s="5" customFormat="1">
      <c r="A9" s="7"/>
      <c r="B9" s="22">
        <f t="shared" si="2"/>
        <v>4</v>
      </c>
      <c r="C9" s="74">
        <v>45610</v>
      </c>
      <c r="D9" s="21" t="s">
        <v>39</v>
      </c>
      <c r="E9" s="21" t="s">
        <v>482</v>
      </c>
      <c r="F9" s="19">
        <v>40</v>
      </c>
      <c r="G9" s="19">
        <v>90</v>
      </c>
      <c r="H9" s="19">
        <v>50</v>
      </c>
      <c r="I9" s="20">
        <v>100</v>
      </c>
      <c r="J9" s="39">
        <f t="shared" ref="J9" si="3">H9*I9</f>
        <v>5000</v>
      </c>
      <c r="K9" s="8"/>
      <c r="M9" s="175"/>
      <c r="N9" s="177"/>
      <c r="O9" s="179"/>
      <c r="P9" s="179"/>
      <c r="Q9" s="181"/>
      <c r="R9" s="183"/>
      <c r="V9" s="5">
        <f>IF($J9&gt;0,1,0)</f>
        <v>1</v>
      </c>
      <c r="W9" s="5">
        <f>IF($J9&lt;0,1,0)</f>
        <v>0</v>
      </c>
    </row>
    <row r="10" spans="1:23" s="5" customFormat="1">
      <c r="A10" s="7"/>
      <c r="B10" s="22">
        <f t="shared" si="2"/>
        <v>5</v>
      </c>
      <c r="C10" s="74">
        <v>45617</v>
      </c>
      <c r="D10" s="21" t="s">
        <v>39</v>
      </c>
      <c r="E10" s="21" t="s">
        <v>486</v>
      </c>
      <c r="F10" s="19">
        <v>30</v>
      </c>
      <c r="G10" s="19">
        <v>40</v>
      </c>
      <c r="H10" s="19">
        <v>10</v>
      </c>
      <c r="I10" s="20">
        <v>100</v>
      </c>
      <c r="J10" s="39">
        <f t="shared" ref="J10:J20" si="4">H10*I10</f>
        <v>1000</v>
      </c>
      <c r="K10" s="8"/>
      <c r="M10" s="189" t="s">
        <v>27</v>
      </c>
      <c r="N10" s="190">
        <f>COUNT(C63:C75)</f>
        <v>10</v>
      </c>
      <c r="O10" s="191">
        <f>V76</f>
        <v>9</v>
      </c>
      <c r="P10" s="191">
        <f>W76</f>
        <v>1</v>
      </c>
      <c r="Q10" s="192">
        <f>N10-O10-P10</f>
        <v>0</v>
      </c>
      <c r="R10" s="188">
        <f>O10/N10</f>
        <v>0.9</v>
      </c>
      <c r="V10" s="5">
        <f>IF($J10&gt;0,1,0)</f>
        <v>1</v>
      </c>
      <c r="W10" s="5">
        <f>IF($J10&lt;0,1,0)</f>
        <v>0</v>
      </c>
    </row>
    <row r="11" spans="1:23" s="5" customFormat="1" ht="15.75" thickBot="1">
      <c r="A11" s="7"/>
      <c r="B11" s="22">
        <f t="shared" si="2"/>
        <v>6</v>
      </c>
      <c r="C11" s="74">
        <v>45617</v>
      </c>
      <c r="D11" s="21" t="s">
        <v>39</v>
      </c>
      <c r="E11" s="21" t="s">
        <v>344</v>
      </c>
      <c r="F11" s="19">
        <v>5</v>
      </c>
      <c r="G11" s="19">
        <v>14</v>
      </c>
      <c r="H11" s="19">
        <v>9</v>
      </c>
      <c r="I11" s="20">
        <v>100</v>
      </c>
      <c r="J11" s="39">
        <f t="shared" ref="J11" si="5">H11*I11</f>
        <v>900</v>
      </c>
      <c r="K11" s="8"/>
      <c r="M11" s="222"/>
      <c r="N11" s="223"/>
      <c r="O11" s="224"/>
      <c r="P11" s="224"/>
      <c r="Q11" s="181"/>
      <c r="R11" s="215"/>
      <c r="V11" s="5">
        <f t="shared" si="0"/>
        <v>1</v>
      </c>
      <c r="W11" s="5">
        <f t="shared" si="1"/>
        <v>0</v>
      </c>
    </row>
    <row r="12" spans="1:23" s="5" customFormat="1" ht="15" customHeight="1">
      <c r="A12" s="7"/>
      <c r="B12" s="22">
        <f>B11+1</f>
        <v>7</v>
      </c>
      <c r="C12" s="74">
        <v>45623</v>
      </c>
      <c r="D12" s="21" t="s">
        <v>39</v>
      </c>
      <c r="E12" s="21" t="s">
        <v>489</v>
      </c>
      <c r="F12" s="19">
        <v>60</v>
      </c>
      <c r="G12" s="19">
        <v>313</v>
      </c>
      <c r="H12" s="19">
        <v>253</v>
      </c>
      <c r="I12" s="20">
        <v>60</v>
      </c>
      <c r="J12" s="39">
        <f t="shared" ref="J12" si="6">H12*I12</f>
        <v>15180</v>
      </c>
      <c r="K12" s="8"/>
      <c r="M12" s="211" t="s">
        <v>72</v>
      </c>
      <c r="N12" s="213">
        <f>SUM(N4:N11)</f>
        <v>27</v>
      </c>
      <c r="O12" s="213">
        <f t="shared" ref="O12:Q12" si="7">SUM(O4:O11)</f>
        <v>24</v>
      </c>
      <c r="P12" s="213">
        <f t="shared" si="7"/>
        <v>3</v>
      </c>
      <c r="Q12" s="213">
        <f t="shared" si="7"/>
        <v>0</v>
      </c>
      <c r="R12" s="182">
        <f>O12/N12</f>
        <v>0.88888888888888884</v>
      </c>
      <c r="V12" s="5">
        <f t="shared" si="0"/>
        <v>1</v>
      </c>
      <c r="W12" s="5">
        <f t="shared" si="1"/>
        <v>0</v>
      </c>
    </row>
    <row r="13" spans="1:23" s="5" customFormat="1" ht="15" customHeight="1" thickBot="1">
      <c r="A13" s="7"/>
      <c r="B13" s="75">
        <f t="shared" si="2"/>
        <v>8</v>
      </c>
      <c r="C13" s="74">
        <v>45624</v>
      </c>
      <c r="D13" s="21" t="s">
        <v>39</v>
      </c>
      <c r="E13" s="21" t="s">
        <v>490</v>
      </c>
      <c r="F13" s="19">
        <v>25</v>
      </c>
      <c r="G13" s="19">
        <v>155</v>
      </c>
      <c r="H13" s="19">
        <v>130</v>
      </c>
      <c r="I13" s="20">
        <v>100</v>
      </c>
      <c r="J13" s="39">
        <f t="shared" ref="J13" si="8">H13*I13</f>
        <v>13000</v>
      </c>
      <c r="K13" s="8"/>
      <c r="M13" s="212"/>
      <c r="N13" s="214"/>
      <c r="O13" s="214"/>
      <c r="P13" s="214"/>
      <c r="Q13" s="214"/>
      <c r="R13" s="215"/>
      <c r="V13" s="5">
        <f t="shared" si="0"/>
        <v>1</v>
      </c>
      <c r="W13" s="5">
        <f t="shared" si="1"/>
        <v>0</v>
      </c>
    </row>
    <row r="14" spans="1:23" s="5" customFormat="1" ht="15" customHeight="1">
      <c r="A14" s="7"/>
      <c r="B14" s="75">
        <f t="shared" si="2"/>
        <v>9</v>
      </c>
      <c r="C14" s="74">
        <v>45589</v>
      </c>
      <c r="D14" s="76" t="s">
        <v>39</v>
      </c>
      <c r="E14" s="76" t="s">
        <v>469</v>
      </c>
      <c r="F14" s="77">
        <v>10</v>
      </c>
      <c r="G14" s="77">
        <v>0</v>
      </c>
      <c r="H14" s="77">
        <v>-10</v>
      </c>
      <c r="I14" s="78">
        <v>100</v>
      </c>
      <c r="J14" s="39">
        <f>H14*I14</f>
        <v>-1000</v>
      </c>
      <c r="K14" s="8"/>
      <c r="M14" s="193" t="s">
        <v>18</v>
      </c>
      <c r="N14" s="194"/>
      <c r="O14" s="195"/>
      <c r="P14" s="202">
        <f>R12</f>
        <v>0.88888888888888884</v>
      </c>
      <c r="Q14" s="203"/>
      <c r="R14" s="204"/>
      <c r="V14" s="5">
        <f t="shared" si="0"/>
        <v>0</v>
      </c>
      <c r="W14" s="5">
        <f t="shared" si="1"/>
        <v>1</v>
      </c>
    </row>
    <row r="15" spans="1:23" s="5" customFormat="1" ht="15" customHeight="1">
      <c r="A15" s="7"/>
      <c r="B15" s="22">
        <f t="shared" si="2"/>
        <v>10</v>
      </c>
      <c r="C15" s="74">
        <v>45595</v>
      </c>
      <c r="D15" s="76" t="s">
        <v>39</v>
      </c>
      <c r="E15" s="76" t="s">
        <v>473</v>
      </c>
      <c r="F15" s="77">
        <v>40</v>
      </c>
      <c r="G15" s="77">
        <v>107</v>
      </c>
      <c r="H15" s="77">
        <v>67</v>
      </c>
      <c r="I15" s="78">
        <v>60</v>
      </c>
      <c r="J15" s="79">
        <f t="shared" ref="J15" si="9">H15*I15</f>
        <v>4020</v>
      </c>
      <c r="K15" s="8"/>
      <c r="M15" s="196"/>
      <c r="N15" s="197"/>
      <c r="O15" s="198"/>
      <c r="P15" s="205"/>
      <c r="Q15" s="206"/>
      <c r="R15" s="207"/>
      <c r="V15" s="5">
        <f t="shared" si="0"/>
        <v>1</v>
      </c>
      <c r="W15" s="5">
        <f t="shared" si="1"/>
        <v>0</v>
      </c>
    </row>
    <row r="16" spans="1:23" s="5" customFormat="1" ht="15.75" customHeight="1" thickBot="1">
      <c r="A16" s="7"/>
      <c r="B16" s="22">
        <f t="shared" si="2"/>
        <v>11</v>
      </c>
      <c r="C16" s="74">
        <v>45596</v>
      </c>
      <c r="D16" s="21" t="s">
        <v>39</v>
      </c>
      <c r="E16" s="21" t="s">
        <v>372</v>
      </c>
      <c r="F16" s="19">
        <v>25</v>
      </c>
      <c r="G16" s="19">
        <v>68</v>
      </c>
      <c r="H16" s="19">
        <v>43</v>
      </c>
      <c r="I16" s="20">
        <v>100</v>
      </c>
      <c r="J16" s="79">
        <f t="shared" si="4"/>
        <v>4300</v>
      </c>
      <c r="K16" s="8"/>
      <c r="M16" s="199"/>
      <c r="N16" s="200"/>
      <c r="O16" s="201"/>
      <c r="P16" s="208"/>
      <c r="Q16" s="209"/>
      <c r="R16" s="210"/>
      <c r="V16" s="5">
        <f t="shared" si="0"/>
        <v>1</v>
      </c>
      <c r="W16" s="5">
        <f t="shared" si="1"/>
        <v>0</v>
      </c>
    </row>
    <row r="17" spans="1:23" s="5" customFormat="1" ht="15" customHeight="1">
      <c r="A17" s="7"/>
      <c r="B17" s="22">
        <f t="shared" si="2"/>
        <v>12</v>
      </c>
      <c r="C17" s="74"/>
      <c r="D17" s="21"/>
      <c r="E17" s="21"/>
      <c r="F17" s="19"/>
      <c r="G17" s="19"/>
      <c r="H17" s="19"/>
      <c r="I17" s="20"/>
      <c r="J17" s="39">
        <f t="shared" si="4"/>
        <v>0</v>
      </c>
      <c r="K17" s="8"/>
      <c r="M17" s="5" t="s">
        <v>17</v>
      </c>
      <c r="V17" s="5">
        <f t="shared" si="0"/>
        <v>0</v>
      </c>
      <c r="W17" s="5">
        <f t="shared" si="1"/>
        <v>0</v>
      </c>
    </row>
    <row r="18" spans="1:23" s="5" customFormat="1">
      <c r="A18" s="7"/>
      <c r="B18" s="22">
        <f t="shared" si="2"/>
        <v>13</v>
      </c>
      <c r="C18" s="74"/>
      <c r="D18" s="21"/>
      <c r="E18" s="21"/>
      <c r="F18" s="19"/>
      <c r="G18" s="19"/>
      <c r="H18" s="19"/>
      <c r="I18" s="20"/>
      <c r="J18" s="39">
        <f t="shared" si="4"/>
        <v>0</v>
      </c>
      <c r="K18" s="8"/>
      <c r="M18" s="5" t="s">
        <v>17</v>
      </c>
      <c r="V18" s="5">
        <f t="shared" si="0"/>
        <v>0</v>
      </c>
      <c r="W18" s="5">
        <f t="shared" si="1"/>
        <v>0</v>
      </c>
    </row>
    <row r="19" spans="1:23" s="5" customFormat="1">
      <c r="A19" s="7"/>
      <c r="B19" s="22">
        <f t="shared" si="2"/>
        <v>14</v>
      </c>
      <c r="C19" s="74"/>
      <c r="D19" s="21"/>
      <c r="E19" s="21"/>
      <c r="F19" s="19"/>
      <c r="G19" s="19"/>
      <c r="H19" s="19"/>
      <c r="I19" s="20"/>
      <c r="J19" s="39">
        <f t="shared" si="4"/>
        <v>0</v>
      </c>
      <c r="K19" s="8"/>
      <c r="V19" s="5">
        <f t="shared" si="0"/>
        <v>0</v>
      </c>
      <c r="W19" s="5">
        <f t="shared" si="1"/>
        <v>0</v>
      </c>
    </row>
    <row r="20" spans="1:23" s="5" customFormat="1" ht="15.75" thickBot="1">
      <c r="A20" s="7"/>
      <c r="B20" s="24">
        <f t="shared" si="2"/>
        <v>15</v>
      </c>
      <c r="C20" s="74"/>
      <c r="D20" s="25"/>
      <c r="E20" s="25"/>
      <c r="F20" s="50"/>
      <c r="G20" s="50"/>
      <c r="H20" s="50"/>
      <c r="I20" s="26"/>
      <c r="J20" s="40">
        <f t="shared" si="4"/>
        <v>0</v>
      </c>
      <c r="K20" s="8"/>
      <c r="V20" s="5">
        <f t="shared" si="0"/>
        <v>0</v>
      </c>
      <c r="W20" s="5">
        <f t="shared" si="1"/>
        <v>0</v>
      </c>
    </row>
    <row r="21" spans="1:23" s="5" customFormat="1" ht="24" thickBot="1">
      <c r="A21" s="7"/>
      <c r="B21" s="216" t="s">
        <v>19</v>
      </c>
      <c r="C21" s="217"/>
      <c r="D21" s="217"/>
      <c r="E21" s="217"/>
      <c r="F21" s="217"/>
      <c r="G21" s="217"/>
      <c r="H21" s="218"/>
      <c r="I21" s="27" t="s">
        <v>20</v>
      </c>
      <c r="J21" s="28">
        <f>SUM(J6:J20)</f>
        <v>71740</v>
      </c>
      <c r="K21" s="8"/>
      <c r="V21" s="5">
        <f>SUM(V6:V20)</f>
        <v>10</v>
      </c>
      <c r="W21" s="5">
        <f>SUM(W6:W20)</f>
        <v>1</v>
      </c>
    </row>
    <row r="22" spans="1:23" s="5" customFormat="1" ht="30" customHeight="1" thickBot="1">
      <c r="A22" s="29"/>
      <c r="B22" s="30"/>
      <c r="C22" s="30"/>
      <c r="D22" s="30"/>
      <c r="E22" s="30"/>
      <c r="F22" s="30"/>
      <c r="G22" s="30"/>
      <c r="H22" s="31"/>
      <c r="I22" s="30"/>
      <c r="J22" s="31"/>
      <c r="K22" s="32"/>
      <c r="M22" s="5" t="s">
        <v>17</v>
      </c>
    </row>
    <row r="23" spans="1:23" s="5" customFormat="1" ht="15.75" thickBot="1">
      <c r="A23" s="15"/>
      <c r="B23" s="15"/>
      <c r="C23" s="15"/>
      <c r="D23" s="15"/>
      <c r="E23" s="15"/>
      <c r="F23" s="15"/>
      <c r="G23" s="15"/>
      <c r="H23" s="33"/>
      <c r="I23" s="15"/>
      <c r="J23" s="33"/>
      <c r="K23" s="15"/>
    </row>
    <row r="24" spans="1:23" s="5" customFormat="1" ht="30" customHeight="1" thickBot="1">
      <c r="A24" s="1"/>
      <c r="B24" s="2"/>
      <c r="C24" s="2"/>
      <c r="D24" s="2"/>
      <c r="E24" s="2"/>
      <c r="F24" s="2"/>
      <c r="G24" s="2"/>
      <c r="H24" s="3"/>
      <c r="I24" s="2"/>
      <c r="J24" s="3"/>
      <c r="K24" s="4"/>
    </row>
    <row r="25" spans="1:23" s="5" customFormat="1" ht="27" thickBot="1">
      <c r="A25" s="7" t="s">
        <v>1</v>
      </c>
      <c r="B25" s="155" t="s">
        <v>2</v>
      </c>
      <c r="C25" s="156"/>
      <c r="D25" s="156"/>
      <c r="E25" s="156"/>
      <c r="F25" s="156"/>
      <c r="G25" s="156"/>
      <c r="H25" s="156"/>
      <c r="I25" s="156"/>
      <c r="J25" s="157"/>
      <c r="K25" s="8"/>
      <c r="O25" s="34"/>
      <c r="P25" s="34"/>
      <c r="Q25" s="34"/>
      <c r="R25" s="34"/>
    </row>
    <row r="26" spans="1:23" s="5" customFormat="1" ht="16.5" thickBot="1">
      <c r="A26" s="7"/>
      <c r="B26" s="168">
        <v>45597</v>
      </c>
      <c r="C26" s="169"/>
      <c r="D26" s="169"/>
      <c r="E26" s="169"/>
      <c r="F26" s="169"/>
      <c r="G26" s="169"/>
      <c r="H26" s="169"/>
      <c r="I26" s="169"/>
      <c r="J26" s="170"/>
      <c r="K26" s="8"/>
    </row>
    <row r="27" spans="1:23" s="5" customFormat="1" ht="16.5" thickBot="1">
      <c r="A27" s="7"/>
      <c r="B27" s="171" t="s">
        <v>403</v>
      </c>
      <c r="C27" s="172"/>
      <c r="D27" s="172"/>
      <c r="E27" s="172"/>
      <c r="F27" s="172"/>
      <c r="G27" s="172"/>
      <c r="H27" s="172"/>
      <c r="I27" s="172"/>
      <c r="J27" s="173"/>
      <c r="K27" s="8"/>
    </row>
    <row r="28" spans="1:23" s="34" customFormat="1" ht="15.75" thickBot="1">
      <c r="A28" s="35"/>
      <c r="B28" s="9" t="s">
        <v>9</v>
      </c>
      <c r="C28" s="10" t="s">
        <v>10</v>
      </c>
      <c r="D28" s="11" t="s">
        <v>11</v>
      </c>
      <c r="E28" s="11" t="s">
        <v>12</v>
      </c>
      <c r="F28" s="12" t="s">
        <v>155</v>
      </c>
      <c r="G28" s="12" t="s">
        <v>156</v>
      </c>
      <c r="H28" s="36" t="s">
        <v>157</v>
      </c>
      <c r="I28" s="12" t="s">
        <v>21</v>
      </c>
      <c r="J28" s="14" t="s">
        <v>16</v>
      </c>
      <c r="K28" s="37"/>
      <c r="M28" s="5"/>
      <c r="N28" s="5"/>
      <c r="O28" s="5"/>
      <c r="P28" s="5"/>
      <c r="Q28" s="5"/>
      <c r="R28" s="5"/>
      <c r="V28" s="15" t="s">
        <v>5</v>
      </c>
      <c r="W28" s="15" t="s">
        <v>6</v>
      </c>
    </row>
    <row r="29" spans="1:23" s="5" customFormat="1">
      <c r="A29" s="7"/>
      <c r="B29" s="16">
        <v>1</v>
      </c>
      <c r="C29" s="73">
        <v>45608</v>
      </c>
      <c r="D29" s="17" t="s">
        <v>39</v>
      </c>
      <c r="E29" s="17" t="s">
        <v>468</v>
      </c>
      <c r="F29" s="18">
        <v>35</v>
      </c>
      <c r="G29" s="18">
        <v>331</v>
      </c>
      <c r="H29" s="18">
        <v>296</v>
      </c>
      <c r="I29" s="20">
        <v>100</v>
      </c>
      <c r="J29" s="38">
        <f>H29*I29</f>
        <v>29600</v>
      </c>
      <c r="K29" s="8"/>
      <c r="V29" s="5">
        <f>IF($J29&gt;0,1,0)</f>
        <v>1</v>
      </c>
      <c r="W29" s="5">
        <f>IF($J29&lt;0,1,0)</f>
        <v>0</v>
      </c>
    </row>
    <row r="30" spans="1:23" s="5" customFormat="1">
      <c r="A30" s="7"/>
      <c r="B30" s="22">
        <f>B29+1</f>
        <v>2</v>
      </c>
      <c r="C30" s="74">
        <v>45615</v>
      </c>
      <c r="D30" s="21" t="s">
        <v>39</v>
      </c>
      <c r="E30" s="21" t="s">
        <v>483</v>
      </c>
      <c r="F30" s="19">
        <v>50</v>
      </c>
      <c r="G30" s="19">
        <v>60</v>
      </c>
      <c r="H30" s="19">
        <v>25</v>
      </c>
      <c r="I30" s="20">
        <v>100</v>
      </c>
      <c r="J30" s="39">
        <f>H30*I30</f>
        <v>2500</v>
      </c>
      <c r="K30" s="8"/>
      <c r="O30" s="5" t="s">
        <v>17</v>
      </c>
      <c r="V30" s="5">
        <f t="shared" ref="V30:V37" si="10">IF($J30&gt;0,1,0)</f>
        <v>1</v>
      </c>
      <c r="W30" s="5">
        <f t="shared" ref="W30:W37" si="11">IF($J30&lt;0,1,0)</f>
        <v>0</v>
      </c>
    </row>
    <row r="31" spans="1:23" s="5" customFormat="1">
      <c r="A31" s="7"/>
      <c r="B31" s="22">
        <f t="shared" ref="B31:B37" si="12">B30+1</f>
        <v>3</v>
      </c>
      <c r="C31" s="74">
        <v>45622</v>
      </c>
      <c r="D31" s="21" t="s">
        <v>39</v>
      </c>
      <c r="E31" s="21" t="s">
        <v>488</v>
      </c>
      <c r="F31" s="19">
        <v>30</v>
      </c>
      <c r="G31" s="19">
        <v>0</v>
      </c>
      <c r="H31" s="19">
        <v>-30</v>
      </c>
      <c r="I31" s="20">
        <v>100</v>
      </c>
      <c r="J31" s="39">
        <f>H31*I31</f>
        <v>-3000</v>
      </c>
      <c r="K31" s="8"/>
      <c r="V31" s="5">
        <f t="shared" si="10"/>
        <v>0</v>
      </c>
      <c r="W31" s="5">
        <f t="shared" si="11"/>
        <v>1</v>
      </c>
    </row>
    <row r="32" spans="1:23" s="5" customFormat="1">
      <c r="A32" s="7"/>
      <c r="B32" s="22">
        <f t="shared" si="12"/>
        <v>4</v>
      </c>
      <c r="C32" s="74"/>
      <c r="D32" s="21"/>
      <c r="E32" s="21"/>
      <c r="F32" s="19"/>
      <c r="G32" s="19"/>
      <c r="H32" s="19"/>
      <c r="I32" s="20"/>
      <c r="J32" s="39">
        <f>I32*H32</f>
        <v>0</v>
      </c>
      <c r="K32" s="8"/>
      <c r="L32" s="5" t="s">
        <v>17</v>
      </c>
      <c r="V32" s="5">
        <f t="shared" si="10"/>
        <v>0</v>
      </c>
      <c r="W32" s="5">
        <f t="shared" si="11"/>
        <v>0</v>
      </c>
    </row>
    <row r="33" spans="1:23" s="5" customFormat="1">
      <c r="A33" s="7"/>
      <c r="B33" s="22">
        <f t="shared" si="12"/>
        <v>5</v>
      </c>
      <c r="C33" s="74"/>
      <c r="D33" s="21"/>
      <c r="E33" s="21"/>
      <c r="F33" s="19"/>
      <c r="G33" s="19"/>
      <c r="H33" s="19"/>
      <c r="I33" s="20"/>
      <c r="J33" s="39">
        <f>I33*H33</f>
        <v>0</v>
      </c>
      <c r="K33" s="8"/>
      <c r="V33" s="5">
        <f t="shared" si="10"/>
        <v>0</v>
      </c>
      <c r="W33" s="5">
        <f t="shared" si="11"/>
        <v>0</v>
      </c>
    </row>
    <row r="34" spans="1:23" s="5" customFormat="1">
      <c r="A34" s="7"/>
      <c r="B34" s="22">
        <f t="shared" si="12"/>
        <v>6</v>
      </c>
      <c r="C34" s="74"/>
      <c r="D34" s="21"/>
      <c r="E34" s="21"/>
      <c r="F34" s="19"/>
      <c r="G34" s="19"/>
      <c r="H34" s="19"/>
      <c r="I34" s="20"/>
      <c r="J34" s="39">
        <f>I34*H34</f>
        <v>0</v>
      </c>
      <c r="K34" s="8"/>
      <c r="V34" s="5">
        <f t="shared" si="10"/>
        <v>0</v>
      </c>
      <c r="W34" s="5">
        <f t="shared" si="11"/>
        <v>0</v>
      </c>
    </row>
    <row r="35" spans="1:23" s="5" customFormat="1">
      <c r="A35" s="7"/>
      <c r="B35" s="22">
        <f t="shared" si="12"/>
        <v>7</v>
      </c>
      <c r="C35" s="74"/>
      <c r="D35" s="21"/>
      <c r="E35" s="21"/>
      <c r="F35" s="19"/>
      <c r="G35" s="19"/>
      <c r="H35" s="19"/>
      <c r="I35" s="20"/>
      <c r="J35" s="39">
        <f t="shared" ref="J35:J37" si="13">I35*H35</f>
        <v>0</v>
      </c>
      <c r="K35" s="8"/>
      <c r="V35" s="5">
        <f t="shared" si="10"/>
        <v>0</v>
      </c>
      <c r="W35" s="5">
        <f t="shared" si="11"/>
        <v>0</v>
      </c>
    </row>
    <row r="36" spans="1:23" s="5" customFormat="1">
      <c r="A36" s="7"/>
      <c r="B36" s="22">
        <f t="shared" si="12"/>
        <v>8</v>
      </c>
      <c r="C36" s="74"/>
      <c r="D36" s="21"/>
      <c r="E36" s="21"/>
      <c r="F36" s="19"/>
      <c r="G36" s="19"/>
      <c r="H36" s="19"/>
      <c r="I36" s="20"/>
      <c r="J36" s="39">
        <f t="shared" si="13"/>
        <v>0</v>
      </c>
      <c r="K36" s="8"/>
      <c r="V36" s="5">
        <f t="shared" si="10"/>
        <v>0</v>
      </c>
      <c r="W36" s="5">
        <f t="shared" si="11"/>
        <v>0</v>
      </c>
    </row>
    <row r="37" spans="1:23" s="5" customFormat="1">
      <c r="A37" s="7"/>
      <c r="B37" s="22">
        <f t="shared" si="12"/>
        <v>9</v>
      </c>
      <c r="C37" s="74"/>
      <c r="D37" s="21"/>
      <c r="E37" s="21"/>
      <c r="F37" s="19"/>
      <c r="G37" s="19"/>
      <c r="H37" s="19"/>
      <c r="I37" s="20"/>
      <c r="J37" s="39">
        <f t="shared" si="13"/>
        <v>0</v>
      </c>
      <c r="K37" s="8"/>
      <c r="V37" s="5">
        <f t="shared" si="10"/>
        <v>0</v>
      </c>
      <c r="W37" s="5">
        <f t="shared" si="11"/>
        <v>0</v>
      </c>
    </row>
    <row r="38" spans="1:23" s="5" customFormat="1" ht="24" thickBot="1">
      <c r="A38" s="7"/>
      <c r="B38" s="216" t="s">
        <v>19</v>
      </c>
      <c r="C38" s="217"/>
      <c r="D38" s="217"/>
      <c r="E38" s="217"/>
      <c r="F38" s="217"/>
      <c r="G38" s="217"/>
      <c r="H38" s="218"/>
      <c r="I38" s="27" t="s">
        <v>20</v>
      </c>
      <c r="J38" s="28">
        <f>SUM(J29:J37)</f>
        <v>29100</v>
      </c>
      <c r="K38" s="8"/>
      <c r="V38" s="5">
        <f>SUM(V29:V37)</f>
        <v>2</v>
      </c>
      <c r="W38" s="5">
        <f>SUM(W29:W37)</f>
        <v>1</v>
      </c>
    </row>
    <row r="39" spans="1:23" s="5" customFormat="1" ht="30" customHeight="1" thickBot="1">
      <c r="A39" s="29"/>
      <c r="B39" s="30"/>
      <c r="C39" s="30"/>
      <c r="D39" s="30"/>
      <c r="E39" s="30"/>
      <c r="F39" s="30"/>
      <c r="G39" s="30"/>
      <c r="H39" s="31"/>
      <c r="I39" s="30"/>
      <c r="J39" s="31"/>
      <c r="K39" s="32"/>
    </row>
    <row r="40" spans="1:23" s="5" customFormat="1" ht="15.75" thickBot="1">
      <c r="A40" s="15"/>
      <c r="B40" s="15"/>
      <c r="C40" s="15"/>
      <c r="D40" s="15"/>
      <c r="E40" s="15"/>
      <c r="F40" s="15"/>
      <c r="G40" s="15"/>
      <c r="H40" s="33"/>
      <c r="I40" s="15"/>
      <c r="J40" s="33"/>
      <c r="K40" s="15"/>
    </row>
    <row r="41" spans="1:23" s="5" customFormat="1" ht="30" customHeight="1" thickBot="1">
      <c r="A41" s="1"/>
      <c r="B41" s="2"/>
      <c r="C41" s="2"/>
      <c r="D41" s="2"/>
      <c r="E41" s="2"/>
      <c r="F41" s="2"/>
      <c r="G41" s="2"/>
      <c r="H41" s="3"/>
      <c r="I41" s="2"/>
      <c r="J41" s="3"/>
      <c r="K41" s="4"/>
    </row>
    <row r="42" spans="1:23" s="5" customFormat="1" ht="27" thickBot="1">
      <c r="A42" s="7" t="s">
        <v>1</v>
      </c>
      <c r="B42" s="155" t="s">
        <v>2</v>
      </c>
      <c r="C42" s="156"/>
      <c r="D42" s="156"/>
      <c r="E42" s="156"/>
      <c r="F42" s="156"/>
      <c r="G42" s="156"/>
      <c r="H42" s="156"/>
      <c r="I42" s="156"/>
      <c r="J42" s="157"/>
      <c r="K42" s="8"/>
    </row>
    <row r="43" spans="1:23" s="5" customFormat="1" ht="16.5" thickBot="1">
      <c r="A43" s="7"/>
      <c r="B43" s="168">
        <v>45597</v>
      </c>
      <c r="C43" s="169"/>
      <c r="D43" s="169"/>
      <c r="E43" s="169"/>
      <c r="F43" s="169"/>
      <c r="G43" s="169"/>
      <c r="H43" s="169"/>
      <c r="I43" s="169"/>
      <c r="J43" s="170"/>
      <c r="K43" s="8"/>
    </row>
    <row r="44" spans="1:23" s="5" customFormat="1" ht="16.5" thickBot="1">
      <c r="A44" s="7"/>
      <c r="B44" s="171" t="s">
        <v>406</v>
      </c>
      <c r="C44" s="172"/>
      <c r="D44" s="172"/>
      <c r="E44" s="172"/>
      <c r="F44" s="172"/>
      <c r="G44" s="172"/>
      <c r="H44" s="172"/>
      <c r="I44" s="172"/>
      <c r="J44" s="173"/>
      <c r="K44" s="8"/>
    </row>
    <row r="45" spans="1:23" s="5" customFormat="1" ht="15.75" thickBot="1">
      <c r="A45" s="35"/>
      <c r="B45" s="41" t="s">
        <v>9</v>
      </c>
      <c r="C45" s="42" t="s">
        <v>10</v>
      </c>
      <c r="D45" s="43" t="s">
        <v>11</v>
      </c>
      <c r="E45" s="43" t="s">
        <v>12</v>
      </c>
      <c r="F45" s="44" t="s">
        <v>155</v>
      </c>
      <c r="G45" s="44" t="s">
        <v>156</v>
      </c>
      <c r="H45" s="45" t="s">
        <v>157</v>
      </c>
      <c r="I45" s="12" t="s">
        <v>21</v>
      </c>
      <c r="J45" s="46" t="s">
        <v>16</v>
      </c>
      <c r="K45" s="37"/>
      <c r="L45" s="34"/>
      <c r="V45" s="15" t="s">
        <v>5</v>
      </c>
      <c r="W45" s="15" t="s">
        <v>6</v>
      </c>
    </row>
    <row r="46" spans="1:23" s="5" customFormat="1">
      <c r="A46" s="7"/>
      <c r="B46" s="47">
        <v>1</v>
      </c>
      <c r="C46" s="74">
        <v>45607</v>
      </c>
      <c r="D46" s="17" t="s">
        <v>39</v>
      </c>
      <c r="E46" s="17" t="s">
        <v>479</v>
      </c>
      <c r="F46" s="18">
        <v>15</v>
      </c>
      <c r="G46" s="18">
        <v>50</v>
      </c>
      <c r="H46" s="97">
        <v>35</v>
      </c>
      <c r="I46" s="20">
        <v>100</v>
      </c>
      <c r="J46" s="98">
        <f>H46*I46</f>
        <v>3500</v>
      </c>
      <c r="K46" s="8"/>
      <c r="V46" s="5">
        <f>IF($J46&gt;0,1,0)</f>
        <v>1</v>
      </c>
      <c r="W46" s="5">
        <f>IF($J46&lt;0,1,0)</f>
        <v>0</v>
      </c>
    </row>
    <row r="47" spans="1:23" s="5" customFormat="1">
      <c r="A47" s="7"/>
      <c r="B47" s="22">
        <f>B46+1</f>
        <v>2</v>
      </c>
      <c r="C47" s="74">
        <v>45614</v>
      </c>
      <c r="D47" s="21" t="s">
        <v>39</v>
      </c>
      <c r="E47" s="21" t="s">
        <v>484</v>
      </c>
      <c r="F47" s="19">
        <v>10</v>
      </c>
      <c r="G47" s="19">
        <v>25</v>
      </c>
      <c r="H47" s="99">
        <v>15</v>
      </c>
      <c r="I47" s="20">
        <v>100</v>
      </c>
      <c r="J47" s="100">
        <f>H47*I47</f>
        <v>1500</v>
      </c>
      <c r="K47" s="8"/>
      <c r="V47" s="5">
        <f t="shared" ref="V47:V54" si="14">IF($J47&gt;0,1,0)</f>
        <v>1</v>
      </c>
      <c r="W47" s="5">
        <f t="shared" ref="W47:W54" si="15">IF($J47&lt;0,1,0)</f>
        <v>0</v>
      </c>
    </row>
    <row r="48" spans="1:23" s="5" customFormat="1">
      <c r="A48" s="7"/>
      <c r="B48" s="22">
        <f t="shared" ref="B48:B54" si="16">B47+1</f>
        <v>3</v>
      </c>
      <c r="C48" s="74">
        <v>45621</v>
      </c>
      <c r="D48" s="21" t="s">
        <v>39</v>
      </c>
      <c r="E48" s="21" t="s">
        <v>366</v>
      </c>
      <c r="F48" s="19">
        <v>15</v>
      </c>
      <c r="G48" s="19">
        <v>43</v>
      </c>
      <c r="H48" s="99">
        <v>28</v>
      </c>
      <c r="I48" s="20">
        <v>100</v>
      </c>
      <c r="J48" s="100">
        <f>H48*I48</f>
        <v>2800</v>
      </c>
      <c r="K48" s="8"/>
      <c r="V48" s="5">
        <f t="shared" si="14"/>
        <v>1</v>
      </c>
      <c r="W48" s="5">
        <f t="shared" si="15"/>
        <v>0</v>
      </c>
    </row>
    <row r="49" spans="1:23" s="5" customFormat="1">
      <c r="A49" s="7"/>
      <c r="B49" s="22">
        <f t="shared" si="16"/>
        <v>4</v>
      </c>
      <c r="C49" s="74"/>
      <c r="D49" s="21"/>
      <c r="E49" s="21"/>
      <c r="F49" s="20"/>
      <c r="G49" s="20"/>
      <c r="H49" s="101"/>
      <c r="I49" s="20"/>
      <c r="J49" s="100">
        <f>I49*H49</f>
        <v>0</v>
      </c>
      <c r="K49" s="8"/>
      <c r="V49" s="5">
        <f t="shared" si="14"/>
        <v>0</v>
      </c>
      <c r="W49" s="5">
        <f t="shared" si="15"/>
        <v>0</v>
      </c>
    </row>
    <row r="50" spans="1:23" s="5" customFormat="1">
      <c r="A50" s="7"/>
      <c r="B50" s="22">
        <f t="shared" si="16"/>
        <v>5</v>
      </c>
      <c r="C50" s="74"/>
      <c r="D50" s="21"/>
      <c r="E50" s="21"/>
      <c r="F50" s="20"/>
      <c r="G50" s="20"/>
      <c r="H50" s="101"/>
      <c r="I50" s="20"/>
      <c r="J50" s="100">
        <f>I50*H50</f>
        <v>0</v>
      </c>
      <c r="K50" s="8"/>
      <c r="V50" s="5">
        <f t="shared" si="14"/>
        <v>0</v>
      </c>
      <c r="W50" s="5">
        <f t="shared" si="15"/>
        <v>0</v>
      </c>
    </row>
    <row r="51" spans="1:23" s="5" customFormat="1">
      <c r="A51" s="7"/>
      <c r="B51" s="22">
        <f t="shared" si="16"/>
        <v>6</v>
      </c>
      <c r="C51" s="74"/>
      <c r="D51" s="21"/>
      <c r="E51" s="21"/>
      <c r="F51" s="20"/>
      <c r="G51" s="20"/>
      <c r="H51" s="101"/>
      <c r="I51" s="20"/>
      <c r="J51" s="100">
        <f>I51*H51</f>
        <v>0</v>
      </c>
      <c r="K51" s="8"/>
      <c r="V51" s="5">
        <f t="shared" si="14"/>
        <v>0</v>
      </c>
      <c r="W51" s="5">
        <f t="shared" si="15"/>
        <v>0</v>
      </c>
    </row>
    <row r="52" spans="1:23" s="5" customFormat="1">
      <c r="A52" s="7"/>
      <c r="B52" s="22">
        <f t="shared" si="16"/>
        <v>7</v>
      </c>
      <c r="C52" s="74"/>
      <c r="D52" s="21"/>
      <c r="E52" s="21"/>
      <c r="F52" s="20"/>
      <c r="G52" s="20"/>
      <c r="H52" s="21"/>
      <c r="I52" s="96"/>
      <c r="J52" s="39">
        <f t="shared" ref="J52:J54" si="17">I52*H52</f>
        <v>0</v>
      </c>
      <c r="K52" s="8"/>
      <c r="V52" s="5">
        <f t="shared" si="14"/>
        <v>0</v>
      </c>
      <c r="W52" s="5">
        <f t="shared" si="15"/>
        <v>0</v>
      </c>
    </row>
    <row r="53" spans="1:23" s="5" customFormat="1">
      <c r="A53" s="7"/>
      <c r="B53" s="22">
        <f t="shared" si="16"/>
        <v>8</v>
      </c>
      <c r="C53" s="74"/>
      <c r="D53" s="21"/>
      <c r="E53" s="21"/>
      <c r="F53" s="20"/>
      <c r="G53" s="20"/>
      <c r="H53" s="21"/>
      <c r="I53" s="20"/>
      <c r="J53" s="39">
        <f t="shared" si="17"/>
        <v>0</v>
      </c>
      <c r="K53" s="8"/>
      <c r="V53" s="5">
        <f t="shared" si="14"/>
        <v>0</v>
      </c>
      <c r="W53" s="5">
        <f t="shared" si="15"/>
        <v>0</v>
      </c>
    </row>
    <row r="54" spans="1:23" s="5" customFormat="1" ht="15.75" thickBot="1">
      <c r="A54" s="7"/>
      <c r="B54" s="22">
        <f t="shared" si="16"/>
        <v>9</v>
      </c>
      <c r="C54" s="74"/>
      <c r="D54" s="21"/>
      <c r="E54" s="21"/>
      <c r="F54" s="20"/>
      <c r="G54" s="20"/>
      <c r="H54" s="21"/>
      <c r="I54" s="20"/>
      <c r="J54" s="39">
        <f t="shared" si="17"/>
        <v>0</v>
      </c>
      <c r="K54" s="8"/>
      <c r="V54" s="5">
        <f t="shared" si="14"/>
        <v>0</v>
      </c>
      <c r="W54" s="5">
        <f t="shared" si="15"/>
        <v>0</v>
      </c>
    </row>
    <row r="55" spans="1:23" s="5" customFormat="1" ht="24" thickBot="1">
      <c r="A55" s="7"/>
      <c r="B55" s="127" t="s">
        <v>19</v>
      </c>
      <c r="C55" s="163"/>
      <c r="D55" s="163"/>
      <c r="E55" s="163"/>
      <c r="F55" s="163"/>
      <c r="G55" s="163"/>
      <c r="H55" s="164"/>
      <c r="I55" s="27" t="s">
        <v>20</v>
      </c>
      <c r="J55" s="28">
        <f>SUM(J46:J54)</f>
        <v>7800</v>
      </c>
      <c r="K55" s="8"/>
      <c r="V55" s="5">
        <f>SUM(V46:V54)</f>
        <v>3</v>
      </c>
      <c r="W55" s="5">
        <f>SUM(W46:W54)</f>
        <v>0</v>
      </c>
    </row>
    <row r="56" spans="1:23" s="5" customFormat="1" ht="30" customHeight="1" thickBot="1">
      <c r="A56" s="29"/>
      <c r="B56" s="30"/>
      <c r="C56" s="30"/>
      <c r="D56" s="30"/>
      <c r="E56" s="30"/>
      <c r="F56" s="30"/>
      <c r="G56" s="30"/>
      <c r="H56" s="31"/>
      <c r="I56" s="30"/>
      <c r="J56" s="31"/>
      <c r="K56" s="32"/>
    </row>
    <row r="57" spans="1:23" s="5" customFormat="1" ht="15.75" thickBot="1">
      <c r="A57" s="15"/>
      <c r="B57" s="15"/>
      <c r="C57" s="15"/>
      <c r="D57" s="15"/>
      <c r="E57" s="15"/>
      <c r="F57" s="15"/>
      <c r="G57" s="15"/>
      <c r="H57" s="33"/>
      <c r="I57" s="15"/>
      <c r="J57" s="33"/>
      <c r="K57" s="15"/>
    </row>
    <row r="58" spans="1:23" s="5" customFormat="1" ht="30" customHeight="1" thickBot="1">
      <c r="A58" s="1"/>
      <c r="B58" s="2"/>
      <c r="C58" s="2"/>
      <c r="D58" s="2"/>
      <c r="E58" s="2"/>
      <c r="F58" s="2"/>
      <c r="G58" s="2"/>
      <c r="H58" s="3"/>
      <c r="I58" s="2"/>
      <c r="J58" s="3"/>
      <c r="K58" s="4"/>
    </row>
    <row r="59" spans="1:23" s="5" customFormat="1" ht="27" thickBot="1">
      <c r="A59" s="7" t="s">
        <v>1</v>
      </c>
      <c r="B59" s="155" t="s">
        <v>2</v>
      </c>
      <c r="C59" s="156"/>
      <c r="D59" s="156"/>
      <c r="E59" s="156"/>
      <c r="F59" s="156"/>
      <c r="G59" s="156"/>
      <c r="H59" s="156"/>
      <c r="I59" s="156"/>
      <c r="J59" s="157"/>
      <c r="K59" s="8"/>
    </row>
    <row r="60" spans="1:23" s="5" customFormat="1" ht="16.5" thickBot="1">
      <c r="A60" s="7"/>
      <c r="B60" s="168">
        <v>45597</v>
      </c>
      <c r="C60" s="169"/>
      <c r="D60" s="169"/>
      <c r="E60" s="169"/>
      <c r="F60" s="169"/>
      <c r="G60" s="169"/>
      <c r="H60" s="169"/>
      <c r="I60" s="169"/>
      <c r="J60" s="170"/>
      <c r="K60" s="8"/>
    </row>
    <row r="61" spans="1:23" s="5" customFormat="1" ht="15.75">
      <c r="A61" s="7"/>
      <c r="B61" s="219" t="s">
        <v>308</v>
      </c>
      <c r="C61" s="220"/>
      <c r="D61" s="220"/>
      <c r="E61" s="220"/>
      <c r="F61" s="220"/>
      <c r="G61" s="220"/>
      <c r="H61" s="220"/>
      <c r="I61" s="220"/>
      <c r="J61" s="221"/>
      <c r="K61" s="8"/>
    </row>
    <row r="62" spans="1:23" s="5" customFormat="1">
      <c r="A62" s="35"/>
      <c r="B62" s="92" t="s">
        <v>9</v>
      </c>
      <c r="C62" s="93" t="s">
        <v>10</v>
      </c>
      <c r="D62" s="94" t="s">
        <v>11</v>
      </c>
      <c r="E62" s="94" t="s">
        <v>12</v>
      </c>
      <c r="F62" s="92" t="s">
        <v>155</v>
      </c>
      <c r="G62" s="92" t="s">
        <v>156</v>
      </c>
      <c r="H62" s="95" t="s">
        <v>157</v>
      </c>
      <c r="I62" s="92" t="s">
        <v>21</v>
      </c>
      <c r="J62" s="95" t="s">
        <v>16</v>
      </c>
      <c r="K62" s="37"/>
      <c r="L62" s="34"/>
      <c r="V62" s="15" t="s">
        <v>5</v>
      </c>
      <c r="W62" s="15" t="s">
        <v>6</v>
      </c>
    </row>
    <row r="63" spans="1:23" s="5" customFormat="1">
      <c r="A63" s="7"/>
      <c r="B63" s="19">
        <v>1</v>
      </c>
      <c r="C63" s="74">
        <v>45604</v>
      </c>
      <c r="D63" s="21" t="s">
        <v>39</v>
      </c>
      <c r="E63" s="76" t="s">
        <v>477</v>
      </c>
      <c r="F63" s="19">
        <v>60</v>
      </c>
      <c r="G63" s="19">
        <v>150</v>
      </c>
      <c r="H63" s="19">
        <v>90</v>
      </c>
      <c r="I63" s="20">
        <v>40</v>
      </c>
      <c r="J63" s="21">
        <f>H63*I63</f>
        <v>3600</v>
      </c>
      <c r="K63" s="8"/>
      <c r="V63" s="5">
        <f>IF($J63&gt;0,1,0)</f>
        <v>1</v>
      </c>
      <c r="W63" s="5">
        <f>IF($J63&lt;0,1,0)</f>
        <v>0</v>
      </c>
    </row>
    <row r="64" spans="1:23" s="5" customFormat="1">
      <c r="A64" s="7"/>
      <c r="B64" s="19">
        <f>B63+1</f>
        <v>2</v>
      </c>
      <c r="C64" s="74">
        <v>45607</v>
      </c>
      <c r="D64" s="21" t="s">
        <v>39</v>
      </c>
      <c r="E64" s="21" t="s">
        <v>478</v>
      </c>
      <c r="F64" s="19">
        <v>60</v>
      </c>
      <c r="G64" s="19">
        <v>174</v>
      </c>
      <c r="H64" s="19">
        <v>114</v>
      </c>
      <c r="I64" s="20">
        <v>60</v>
      </c>
      <c r="J64" s="21">
        <f>H64*I64</f>
        <v>6840</v>
      </c>
      <c r="K64" s="8"/>
      <c r="V64" s="5">
        <f t="shared" ref="V64:V75" si="18">IF($J64&gt;0,1,0)</f>
        <v>1</v>
      </c>
      <c r="W64" s="5">
        <f t="shared" ref="W64:W75" si="19">IF($J64&lt;0,1,0)</f>
        <v>0</v>
      </c>
    </row>
    <row r="65" spans="1:23" s="5" customFormat="1">
      <c r="A65" s="7"/>
      <c r="B65" s="19">
        <f>B64+1</f>
        <v>3</v>
      </c>
      <c r="C65" s="74">
        <v>45610</v>
      </c>
      <c r="D65" s="21" t="s">
        <v>39</v>
      </c>
      <c r="E65" s="21" t="s">
        <v>481</v>
      </c>
      <c r="F65" s="19">
        <v>60</v>
      </c>
      <c r="G65" s="19">
        <v>250</v>
      </c>
      <c r="H65" s="19">
        <v>190</v>
      </c>
      <c r="I65" s="20">
        <v>40</v>
      </c>
      <c r="J65" s="21">
        <f>H65*I65</f>
        <v>7600</v>
      </c>
      <c r="K65" s="8"/>
      <c r="V65" s="5">
        <f t="shared" si="18"/>
        <v>1</v>
      </c>
      <c r="W65" s="5">
        <f t="shared" si="19"/>
        <v>0</v>
      </c>
    </row>
    <row r="66" spans="1:23" s="5" customFormat="1">
      <c r="A66" s="7"/>
      <c r="B66" s="19">
        <f t="shared" ref="B66:B71" si="20">B65+1</f>
        <v>4</v>
      </c>
      <c r="C66" s="74">
        <v>45614</v>
      </c>
      <c r="D66" s="21" t="s">
        <v>39</v>
      </c>
      <c r="E66" s="21" t="s">
        <v>485</v>
      </c>
      <c r="F66" s="20">
        <v>70</v>
      </c>
      <c r="G66" s="20">
        <v>93</v>
      </c>
      <c r="H66" s="21">
        <v>23</v>
      </c>
      <c r="I66" s="20">
        <v>60</v>
      </c>
      <c r="J66" s="21">
        <f>I66*H66</f>
        <v>1380</v>
      </c>
      <c r="K66" s="8"/>
      <c r="V66" s="5">
        <f t="shared" si="18"/>
        <v>1</v>
      </c>
      <c r="W66" s="5">
        <f t="shared" si="19"/>
        <v>0</v>
      </c>
    </row>
    <row r="67" spans="1:23" s="5" customFormat="1">
      <c r="A67" s="7"/>
      <c r="B67" s="19">
        <f t="shared" si="20"/>
        <v>5</v>
      </c>
      <c r="C67" s="74">
        <v>45618</v>
      </c>
      <c r="D67" s="21" t="s">
        <v>39</v>
      </c>
      <c r="E67" s="21" t="s">
        <v>487</v>
      </c>
      <c r="F67" s="20">
        <v>80</v>
      </c>
      <c r="G67" s="20">
        <v>790</v>
      </c>
      <c r="H67" s="21">
        <v>710</v>
      </c>
      <c r="I67" s="20">
        <v>40</v>
      </c>
      <c r="J67" s="21">
        <f t="shared" ref="J67" si="21">I67*H67</f>
        <v>28400</v>
      </c>
      <c r="K67" s="8"/>
      <c r="M67" s="5" t="s">
        <v>17</v>
      </c>
      <c r="V67" s="5">
        <f t="shared" si="18"/>
        <v>1</v>
      </c>
      <c r="W67" s="5">
        <f t="shared" si="19"/>
        <v>0</v>
      </c>
    </row>
    <row r="68" spans="1:23" s="5" customFormat="1">
      <c r="A68" s="7"/>
      <c r="B68" s="19">
        <f t="shared" si="20"/>
        <v>6</v>
      </c>
      <c r="C68" s="74">
        <v>45618</v>
      </c>
      <c r="D68" s="21" t="s">
        <v>39</v>
      </c>
      <c r="E68" s="21" t="s">
        <v>491</v>
      </c>
      <c r="F68" s="20">
        <v>400</v>
      </c>
      <c r="G68" s="20">
        <v>600</v>
      </c>
      <c r="H68" s="21">
        <v>200</v>
      </c>
      <c r="I68" s="20">
        <v>40</v>
      </c>
      <c r="J68" s="21">
        <f t="shared" ref="J68" si="22">I68*H68</f>
        <v>8000</v>
      </c>
      <c r="K68" s="8"/>
      <c r="V68" s="5">
        <f t="shared" si="18"/>
        <v>1</v>
      </c>
      <c r="W68" s="5">
        <f t="shared" si="19"/>
        <v>0</v>
      </c>
    </row>
    <row r="69" spans="1:23" s="5" customFormat="1">
      <c r="A69" s="7"/>
      <c r="B69" s="19">
        <f t="shared" si="20"/>
        <v>7</v>
      </c>
      <c r="C69" s="74">
        <v>45621</v>
      </c>
      <c r="D69" s="21" t="s">
        <v>39</v>
      </c>
      <c r="E69" s="21" t="s">
        <v>478</v>
      </c>
      <c r="F69" s="20">
        <v>55</v>
      </c>
      <c r="G69" s="20">
        <v>78</v>
      </c>
      <c r="H69" s="21">
        <v>23</v>
      </c>
      <c r="I69" s="20">
        <v>60</v>
      </c>
      <c r="J69" s="21">
        <f t="shared" ref="J69" si="23">I69*H69</f>
        <v>1380</v>
      </c>
      <c r="K69" s="8"/>
      <c r="V69" s="5">
        <f t="shared" si="18"/>
        <v>1</v>
      </c>
      <c r="W69" s="5">
        <f t="shared" si="19"/>
        <v>0</v>
      </c>
    </row>
    <row r="70" spans="1:23" s="5" customFormat="1">
      <c r="A70" s="7"/>
      <c r="B70" s="19">
        <f t="shared" si="20"/>
        <v>8</v>
      </c>
      <c r="C70" s="74">
        <v>45625</v>
      </c>
      <c r="D70" s="21" t="s">
        <v>39</v>
      </c>
      <c r="E70" s="21" t="s">
        <v>358</v>
      </c>
      <c r="F70" s="20">
        <v>300</v>
      </c>
      <c r="G70" s="20">
        <v>200</v>
      </c>
      <c r="H70" s="21">
        <v>-100</v>
      </c>
      <c r="I70" s="20">
        <v>40</v>
      </c>
      <c r="J70" s="21">
        <f t="shared" ref="J70" si="24">I70*H70</f>
        <v>-4000</v>
      </c>
      <c r="K70" s="8"/>
      <c r="V70" s="5">
        <f t="shared" si="18"/>
        <v>0</v>
      </c>
      <c r="W70" s="5">
        <f t="shared" si="19"/>
        <v>1</v>
      </c>
    </row>
    <row r="71" spans="1:23" s="5" customFormat="1">
      <c r="A71" s="7"/>
      <c r="B71" s="19">
        <f t="shared" si="20"/>
        <v>9</v>
      </c>
      <c r="C71" s="74">
        <v>45625</v>
      </c>
      <c r="D71" s="21" t="s">
        <v>39</v>
      </c>
      <c r="E71" s="21" t="s">
        <v>418</v>
      </c>
      <c r="F71" s="20">
        <v>90</v>
      </c>
      <c r="G71" s="20">
        <v>134</v>
      </c>
      <c r="H71" s="21">
        <v>44</v>
      </c>
      <c r="I71" s="20">
        <v>40</v>
      </c>
      <c r="J71" s="21">
        <f t="shared" ref="J71" si="25">I71*H71</f>
        <v>1760</v>
      </c>
      <c r="K71" s="8"/>
      <c r="V71" s="5">
        <f t="shared" si="18"/>
        <v>1</v>
      </c>
      <c r="W71" s="5">
        <f t="shared" si="19"/>
        <v>0</v>
      </c>
    </row>
    <row r="72" spans="1:23" s="5" customFormat="1">
      <c r="A72" s="7"/>
      <c r="B72" s="19">
        <v>10</v>
      </c>
      <c r="C72" s="74">
        <v>45625</v>
      </c>
      <c r="D72" s="21" t="s">
        <v>39</v>
      </c>
      <c r="E72" s="21" t="s">
        <v>492</v>
      </c>
      <c r="F72" s="20">
        <v>60</v>
      </c>
      <c r="G72" s="20">
        <v>86</v>
      </c>
      <c r="H72" s="21">
        <v>26</v>
      </c>
      <c r="I72" s="20">
        <v>40</v>
      </c>
      <c r="J72" s="21">
        <f t="shared" ref="J72" si="26">I72*H72</f>
        <v>1040</v>
      </c>
      <c r="K72" s="8"/>
      <c r="V72" s="5">
        <f t="shared" si="18"/>
        <v>1</v>
      </c>
      <c r="W72" s="5">
        <f t="shared" si="19"/>
        <v>0</v>
      </c>
    </row>
    <row r="73" spans="1:23" s="5" customFormat="1">
      <c r="A73" s="7"/>
      <c r="B73" s="19">
        <v>11</v>
      </c>
      <c r="C73" s="74"/>
      <c r="D73" s="21"/>
      <c r="E73" s="21"/>
      <c r="F73" s="20"/>
      <c r="G73" s="19"/>
      <c r="H73" s="21"/>
      <c r="I73" s="20"/>
      <c r="J73" s="21">
        <f t="shared" ref="J73:J75" si="27">I73*H73</f>
        <v>0</v>
      </c>
      <c r="K73" s="8"/>
      <c r="V73" s="5">
        <f t="shared" si="18"/>
        <v>0</v>
      </c>
      <c r="W73" s="5">
        <f t="shared" si="19"/>
        <v>0</v>
      </c>
    </row>
    <row r="74" spans="1:23" s="5" customFormat="1">
      <c r="A74" s="7"/>
      <c r="B74" s="19">
        <v>12</v>
      </c>
      <c r="C74" s="74"/>
      <c r="D74" s="21"/>
      <c r="E74" s="21"/>
      <c r="F74" s="20"/>
      <c r="G74" s="19"/>
      <c r="H74" s="21"/>
      <c r="I74" s="20"/>
      <c r="J74" s="21">
        <f t="shared" si="27"/>
        <v>0</v>
      </c>
      <c r="K74" s="8"/>
      <c r="V74" s="5">
        <f t="shared" si="18"/>
        <v>0</v>
      </c>
      <c r="W74" s="5">
        <f t="shared" si="19"/>
        <v>0</v>
      </c>
    </row>
    <row r="75" spans="1:23" s="5" customFormat="1">
      <c r="A75" s="7"/>
      <c r="B75" s="19">
        <v>13</v>
      </c>
      <c r="C75" s="74"/>
      <c r="D75" s="21"/>
      <c r="E75" s="21"/>
      <c r="F75" s="20"/>
      <c r="G75" s="19"/>
      <c r="H75" s="21"/>
      <c r="I75" s="20"/>
      <c r="J75" s="21">
        <f t="shared" si="27"/>
        <v>0</v>
      </c>
      <c r="K75" s="8"/>
      <c r="V75" s="5">
        <f t="shared" si="18"/>
        <v>0</v>
      </c>
      <c r="W75" s="5">
        <f t="shared" si="19"/>
        <v>0</v>
      </c>
    </row>
    <row r="76" spans="1:23" s="5" customFormat="1" ht="24" thickBot="1">
      <c r="A76" s="7"/>
      <c r="B76" s="216" t="s">
        <v>19</v>
      </c>
      <c r="C76" s="217"/>
      <c r="D76" s="217"/>
      <c r="E76" s="217"/>
      <c r="F76" s="217"/>
      <c r="G76" s="217"/>
      <c r="H76" s="218"/>
      <c r="I76" s="27" t="s">
        <v>20</v>
      </c>
      <c r="J76" s="28">
        <f>SUM(J63:J75)</f>
        <v>56000</v>
      </c>
      <c r="K76" s="8"/>
      <c r="V76" s="5">
        <f>SUM(V63:V75)</f>
        <v>9</v>
      </c>
      <c r="W76" s="5">
        <f>SUM(W63:W75)</f>
        <v>1</v>
      </c>
    </row>
    <row r="77" spans="1:23" s="5" customFormat="1" ht="30" customHeight="1" thickBot="1">
      <c r="A77" s="29"/>
      <c r="B77" s="30"/>
      <c r="C77" s="30"/>
      <c r="D77" s="30"/>
      <c r="E77" s="30"/>
      <c r="F77" s="30"/>
      <c r="G77" s="30"/>
      <c r="H77" s="31"/>
      <c r="I77" s="30"/>
      <c r="J77" s="31"/>
      <c r="K77" s="32"/>
    </row>
  </sheetData>
  <mergeCells count="54">
    <mergeCell ref="M10:M11"/>
    <mergeCell ref="B60:J60"/>
    <mergeCell ref="B61:J61"/>
    <mergeCell ref="B76:H76"/>
    <mergeCell ref="B38:H38"/>
    <mergeCell ref="B42:J42"/>
    <mergeCell ref="B43:J43"/>
    <mergeCell ref="B44:J44"/>
    <mergeCell ref="B55:H55"/>
    <mergeCell ref="B59:J59"/>
    <mergeCell ref="Q2:Q3"/>
    <mergeCell ref="P10:P11"/>
    <mergeCell ref="Q10:Q11"/>
    <mergeCell ref="B27:J27"/>
    <mergeCell ref="M12:M13"/>
    <mergeCell ref="N12:N13"/>
    <mergeCell ref="O12:O13"/>
    <mergeCell ref="P12:P13"/>
    <mergeCell ref="M14:O16"/>
    <mergeCell ref="P14:R16"/>
    <mergeCell ref="B21:H21"/>
    <mergeCell ref="B25:J25"/>
    <mergeCell ref="B26:J26"/>
    <mergeCell ref="Q12:Q13"/>
    <mergeCell ref="R12:R13"/>
    <mergeCell ref="R10:R11"/>
    <mergeCell ref="R8:R9"/>
    <mergeCell ref="M6:M7"/>
    <mergeCell ref="N6:N7"/>
    <mergeCell ref="O6:O7"/>
    <mergeCell ref="P6:P7"/>
    <mergeCell ref="Q6:Q7"/>
    <mergeCell ref="R6:R7"/>
    <mergeCell ref="M8:M9"/>
    <mergeCell ref="N8:N9"/>
    <mergeCell ref="O8:O9"/>
    <mergeCell ref="P8:P9"/>
    <mergeCell ref="Q8:Q9"/>
    <mergeCell ref="N10:N11"/>
    <mergeCell ref="O10:O11"/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</mergeCells>
  <hyperlinks>
    <hyperlink ref="B38" r:id="rId1"/>
    <hyperlink ref="B55" r:id="rId2"/>
    <hyperlink ref="B76" r:id="rId3"/>
    <hyperlink ref="M1" location="'MASTER '!A1" display="Back"/>
    <hyperlink ref="B21" r:id="rId4"/>
    <hyperlink ref="M4:M5" location="'SEP 2023'!A1" display="INDEX OPTION"/>
    <hyperlink ref="M8:M9" location="'SEP 2023'!A50" display="MIDCPNIFTY"/>
    <hyperlink ref="M10:M11" location="'SEP 2023'!A70" display="SENSEX"/>
    <hyperlink ref="M6:M7" location="'SEP 2023'!A30" display="FINNIFTY"/>
  </hyperlinks>
  <pageMargins left="0.7" right="0.7" top="0.75" bottom="0.75" header="0.3" footer="0.3"/>
  <drawing r:id="rId5"/>
</worksheet>
</file>

<file path=xl/worksheets/sheet24.xml><?xml version="1.0" encoding="utf-8"?>
<worksheet xmlns="http://schemas.openxmlformats.org/spreadsheetml/2006/main" xmlns:r="http://schemas.openxmlformats.org/officeDocument/2006/relationships">
  <dimension ref="A1:W24"/>
  <sheetViews>
    <sheetView topLeftCell="B1" workbookViewId="0">
      <selection activeCell="O6" sqref="O6:O7"/>
    </sheetView>
  </sheetViews>
  <sheetFormatPr defaultRowHeight="15"/>
  <cols>
    <col min="1" max="1" width="4.42578125" customWidth="1"/>
    <col min="3" max="3" width="10.140625" customWidth="1"/>
    <col min="5" max="5" width="20.7109375" customWidth="1"/>
    <col min="6" max="6" width="13" customWidth="1"/>
    <col min="7" max="7" width="11.7109375" customWidth="1"/>
    <col min="8" max="8" width="12.7109375" customWidth="1"/>
    <col min="9" max="9" width="10.42578125" customWidth="1"/>
    <col min="10" max="10" width="10.5703125" customWidth="1"/>
    <col min="11" max="11" width="4.7109375" customWidth="1"/>
    <col min="12" max="12" width="7.28515625" customWidth="1"/>
    <col min="13" max="13" width="15.5703125" customWidth="1"/>
    <col min="18" max="18" width="11.7109375" customWidth="1"/>
    <col min="21" max="24" width="0" hidden="1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45627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307</v>
      </c>
      <c r="C4" s="172"/>
      <c r="D4" s="172"/>
      <c r="E4" s="172"/>
      <c r="F4" s="172"/>
      <c r="G4" s="172"/>
      <c r="H4" s="172"/>
      <c r="I4" s="172"/>
      <c r="J4" s="173"/>
      <c r="K4" s="8"/>
      <c r="M4" s="174" t="s">
        <v>25</v>
      </c>
      <c r="N4" s="176">
        <f>COUNT(C6:C21)</f>
        <v>15</v>
      </c>
      <c r="O4" s="178">
        <f>V22</f>
        <v>10</v>
      </c>
      <c r="P4" s="178">
        <f>W22</f>
        <v>5</v>
      </c>
      <c r="Q4" s="180">
        <f>N4-O4-P4</f>
        <v>0</v>
      </c>
      <c r="R4" s="182">
        <f>O4/N4</f>
        <v>0.66666666666666663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21</v>
      </c>
      <c r="J5" s="14" t="s">
        <v>16</v>
      </c>
      <c r="K5" s="8"/>
      <c r="M5" s="175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 thickBot="1">
      <c r="A6" s="7"/>
      <c r="B6" s="19">
        <v>1</v>
      </c>
      <c r="C6" s="74">
        <v>45631</v>
      </c>
      <c r="D6" s="21" t="s">
        <v>39</v>
      </c>
      <c r="E6" s="21" t="s">
        <v>493</v>
      </c>
      <c r="F6" s="19">
        <v>35</v>
      </c>
      <c r="G6" s="19">
        <v>64.900000000000006</v>
      </c>
      <c r="H6" s="19">
        <v>29.9</v>
      </c>
      <c r="I6" s="20">
        <v>100</v>
      </c>
      <c r="J6" s="21">
        <f>H6*I6</f>
        <v>2990</v>
      </c>
      <c r="K6" s="8"/>
      <c r="M6" s="211" t="s">
        <v>72</v>
      </c>
      <c r="N6" s="213">
        <f>SUM(N4:N5)</f>
        <v>15</v>
      </c>
      <c r="O6" s="213">
        <f>SUM(O4:O5)</f>
        <v>10</v>
      </c>
      <c r="P6" s="213">
        <f>SUM(P4:P5)</f>
        <v>5</v>
      </c>
      <c r="Q6" s="213">
        <f>SUM(Q4:Q5)</f>
        <v>0</v>
      </c>
      <c r="R6" s="182">
        <f>O6/N6</f>
        <v>0.66666666666666663</v>
      </c>
      <c r="V6" s="5">
        <f>IF($J6&gt;0,1,0)</f>
        <v>1</v>
      </c>
      <c r="W6" s="5">
        <f>IF($J6&lt;0,1,0)</f>
        <v>0</v>
      </c>
    </row>
    <row r="7" spans="1:23" s="5" customFormat="1" ht="15.75" thickBot="1">
      <c r="A7" s="7"/>
      <c r="B7" s="19">
        <f>B6+1</f>
        <v>2</v>
      </c>
      <c r="C7" s="73">
        <v>45632</v>
      </c>
      <c r="D7" s="17" t="s">
        <v>39</v>
      </c>
      <c r="E7" s="21" t="s">
        <v>494</v>
      </c>
      <c r="F7" s="19">
        <v>80</v>
      </c>
      <c r="G7" s="19">
        <v>100</v>
      </c>
      <c r="H7" s="19">
        <v>20</v>
      </c>
      <c r="I7" s="20">
        <v>40</v>
      </c>
      <c r="J7" s="21">
        <f>H7*I7</f>
        <v>800</v>
      </c>
      <c r="K7" s="8"/>
      <c r="M7" s="212"/>
      <c r="N7" s="214"/>
      <c r="O7" s="214"/>
      <c r="P7" s="214"/>
      <c r="Q7" s="214"/>
      <c r="R7" s="215"/>
      <c r="V7" s="5">
        <f t="shared" ref="V7:V21" si="0">IF($J7&gt;0,1,0)</f>
        <v>1</v>
      </c>
      <c r="W7" s="5">
        <f t="shared" ref="W7:W21" si="1">IF($J7&lt;0,1,0)</f>
        <v>0</v>
      </c>
    </row>
    <row r="8" spans="1:23" s="5" customFormat="1">
      <c r="A8" s="7"/>
      <c r="B8" s="19">
        <f t="shared" ref="B8:B20" si="2">B7+1</f>
        <v>3</v>
      </c>
      <c r="C8" s="74">
        <v>45638</v>
      </c>
      <c r="D8" s="21" t="s">
        <v>39</v>
      </c>
      <c r="E8" s="21" t="s">
        <v>495</v>
      </c>
      <c r="F8" s="19">
        <v>30</v>
      </c>
      <c r="G8" s="19">
        <v>47</v>
      </c>
      <c r="H8" s="19">
        <v>17</v>
      </c>
      <c r="I8" s="20">
        <v>100</v>
      </c>
      <c r="J8" s="21">
        <f>H8*I8</f>
        <v>1700</v>
      </c>
      <c r="K8" s="8"/>
      <c r="M8" s="193" t="s">
        <v>18</v>
      </c>
      <c r="N8" s="194"/>
      <c r="O8" s="195"/>
      <c r="P8" s="202">
        <f>R6</f>
        <v>0.66666666666666663</v>
      </c>
      <c r="Q8" s="203"/>
      <c r="R8" s="204"/>
      <c r="V8" s="5">
        <f>IF($J8&gt;0,1,0)</f>
        <v>1</v>
      </c>
      <c r="W8" s="5">
        <f>IF($J8&lt;0,1,0)</f>
        <v>0</v>
      </c>
    </row>
    <row r="9" spans="1:23" s="5" customFormat="1">
      <c r="A9" s="7"/>
      <c r="B9" s="19">
        <f t="shared" si="2"/>
        <v>4</v>
      </c>
      <c r="C9" s="74">
        <v>45639</v>
      </c>
      <c r="D9" s="21" t="s">
        <v>39</v>
      </c>
      <c r="E9" s="21" t="s">
        <v>477</v>
      </c>
      <c r="F9" s="19">
        <v>90</v>
      </c>
      <c r="G9" s="19">
        <v>0</v>
      </c>
      <c r="H9" s="19">
        <v>-90</v>
      </c>
      <c r="I9" s="20">
        <v>40</v>
      </c>
      <c r="J9" s="21">
        <f t="shared" ref="J9:J21" si="3">H9*I9</f>
        <v>-3600</v>
      </c>
      <c r="K9" s="8"/>
      <c r="M9" s="196"/>
      <c r="N9" s="197"/>
      <c r="O9" s="198"/>
      <c r="P9" s="205"/>
      <c r="Q9" s="206"/>
      <c r="R9" s="207"/>
      <c r="V9" s="5">
        <f>IF($J9&gt;0,1,0)</f>
        <v>0</v>
      </c>
      <c r="W9" s="5">
        <f>IF($J9&lt;0,1,0)</f>
        <v>1</v>
      </c>
    </row>
    <row r="10" spans="1:23" s="5" customFormat="1" ht="15.75" thickBot="1">
      <c r="A10" s="7"/>
      <c r="B10" s="19">
        <f t="shared" si="2"/>
        <v>5</v>
      </c>
      <c r="C10" s="74">
        <v>45639</v>
      </c>
      <c r="D10" s="21" t="s">
        <v>39</v>
      </c>
      <c r="E10" s="21" t="s">
        <v>496</v>
      </c>
      <c r="F10" s="19">
        <v>40</v>
      </c>
      <c r="G10" s="19">
        <v>238</v>
      </c>
      <c r="H10" s="19">
        <v>198</v>
      </c>
      <c r="I10" s="20">
        <v>40</v>
      </c>
      <c r="J10" s="21">
        <f t="shared" si="3"/>
        <v>7920</v>
      </c>
      <c r="K10" s="8"/>
      <c r="M10" s="199"/>
      <c r="N10" s="200"/>
      <c r="O10" s="201"/>
      <c r="P10" s="208"/>
      <c r="Q10" s="209"/>
      <c r="R10" s="210"/>
      <c r="V10" s="5">
        <f>IF($J10&gt;0,1,0)</f>
        <v>1</v>
      </c>
      <c r="W10" s="5">
        <f>IF($J10&lt;0,1,0)</f>
        <v>0</v>
      </c>
    </row>
    <row r="11" spans="1:23" s="5" customFormat="1">
      <c r="A11" s="7"/>
      <c r="B11" s="19">
        <f t="shared" si="2"/>
        <v>6</v>
      </c>
      <c r="C11" s="74">
        <v>45645</v>
      </c>
      <c r="D11" s="21" t="s">
        <v>39</v>
      </c>
      <c r="E11" s="21" t="s">
        <v>355</v>
      </c>
      <c r="F11" s="19">
        <v>25</v>
      </c>
      <c r="G11" s="19">
        <v>0</v>
      </c>
      <c r="H11" s="19">
        <v>-25</v>
      </c>
      <c r="I11" s="20">
        <v>100</v>
      </c>
      <c r="J11" s="21">
        <f t="shared" si="3"/>
        <v>-2500</v>
      </c>
      <c r="K11" s="8"/>
      <c r="M11" s="5" t="s">
        <v>17</v>
      </c>
      <c r="V11" s="5">
        <f t="shared" si="0"/>
        <v>0</v>
      </c>
      <c r="W11" s="5">
        <f t="shared" si="1"/>
        <v>1</v>
      </c>
    </row>
    <row r="12" spans="1:23" s="5" customFormat="1" ht="15" customHeight="1">
      <c r="A12" s="7"/>
      <c r="B12" s="19">
        <f>B11+1</f>
        <v>7</v>
      </c>
      <c r="C12" s="74">
        <v>45646</v>
      </c>
      <c r="D12" s="21" t="s">
        <v>39</v>
      </c>
      <c r="E12" s="21" t="s">
        <v>497</v>
      </c>
      <c r="F12" s="19">
        <v>110</v>
      </c>
      <c r="G12" s="19">
        <v>0</v>
      </c>
      <c r="H12" s="19">
        <v>-110</v>
      </c>
      <c r="I12" s="20">
        <v>40</v>
      </c>
      <c r="J12" s="21">
        <f t="shared" si="3"/>
        <v>-4400</v>
      </c>
      <c r="K12" s="8"/>
      <c r="M12" s="5" t="s">
        <v>17</v>
      </c>
      <c r="V12" s="5">
        <f t="shared" si="0"/>
        <v>0</v>
      </c>
      <c r="W12" s="5">
        <f t="shared" si="1"/>
        <v>1</v>
      </c>
    </row>
    <row r="13" spans="1:23" s="5" customFormat="1" ht="15" customHeight="1">
      <c r="A13" s="7"/>
      <c r="B13" s="77">
        <f t="shared" si="2"/>
        <v>8</v>
      </c>
      <c r="C13" s="74">
        <v>45646</v>
      </c>
      <c r="D13" s="21" t="s">
        <v>39</v>
      </c>
      <c r="E13" s="21" t="s">
        <v>498</v>
      </c>
      <c r="F13" s="19">
        <v>70</v>
      </c>
      <c r="G13" s="19">
        <v>412</v>
      </c>
      <c r="H13" s="19">
        <v>342</v>
      </c>
      <c r="I13" s="20">
        <v>40</v>
      </c>
      <c r="J13" s="21">
        <f t="shared" ref="J13" si="4">H13*I13</f>
        <v>13680</v>
      </c>
      <c r="K13" s="8"/>
      <c r="V13" s="5">
        <f t="shared" si="0"/>
        <v>1</v>
      </c>
      <c r="W13" s="5">
        <f t="shared" si="1"/>
        <v>0</v>
      </c>
    </row>
    <row r="14" spans="1:23" s="5" customFormat="1" ht="15" customHeight="1">
      <c r="A14" s="7"/>
      <c r="B14" s="77">
        <f t="shared" si="2"/>
        <v>9</v>
      </c>
      <c r="C14" s="74">
        <v>45650</v>
      </c>
      <c r="D14" s="21" t="s">
        <v>39</v>
      </c>
      <c r="E14" s="76" t="s">
        <v>349</v>
      </c>
      <c r="F14" s="77">
        <v>35</v>
      </c>
      <c r="G14" s="77">
        <v>54</v>
      </c>
      <c r="H14" s="77">
        <v>19</v>
      </c>
      <c r="I14" s="78">
        <v>60</v>
      </c>
      <c r="J14" s="21">
        <f>H14*I14</f>
        <v>1140</v>
      </c>
      <c r="K14" s="8"/>
      <c r="V14" s="5">
        <f t="shared" si="0"/>
        <v>1</v>
      </c>
      <c r="W14" s="5">
        <f t="shared" si="1"/>
        <v>0</v>
      </c>
    </row>
    <row r="15" spans="1:23" s="5" customFormat="1" ht="15" customHeight="1">
      <c r="A15" s="7"/>
      <c r="B15" s="19">
        <f t="shared" si="2"/>
        <v>10</v>
      </c>
      <c r="C15" s="74">
        <v>45652</v>
      </c>
      <c r="D15" s="21" t="s">
        <v>39</v>
      </c>
      <c r="E15" s="76" t="s">
        <v>499</v>
      </c>
      <c r="F15" s="77">
        <v>25</v>
      </c>
      <c r="G15" s="77">
        <v>98</v>
      </c>
      <c r="H15" s="77">
        <v>73</v>
      </c>
      <c r="I15" s="78">
        <v>100</v>
      </c>
      <c r="J15" s="76">
        <f t="shared" ref="J15" si="5">H15*I15</f>
        <v>7300</v>
      </c>
      <c r="K15" s="8"/>
      <c r="V15" s="5">
        <f t="shared" si="0"/>
        <v>1</v>
      </c>
      <c r="W15" s="5">
        <f t="shared" si="1"/>
        <v>0</v>
      </c>
    </row>
    <row r="16" spans="1:23" s="5" customFormat="1" ht="15.75" customHeight="1">
      <c r="A16" s="7"/>
      <c r="B16" s="19">
        <f t="shared" si="2"/>
        <v>11</v>
      </c>
      <c r="C16" s="74">
        <v>45653</v>
      </c>
      <c r="D16" s="21" t="s">
        <v>39</v>
      </c>
      <c r="E16" s="21" t="s">
        <v>500</v>
      </c>
      <c r="F16" s="19">
        <v>80</v>
      </c>
      <c r="G16" s="19">
        <v>0</v>
      </c>
      <c r="H16" s="19">
        <v>-80</v>
      </c>
      <c r="I16" s="20">
        <v>40</v>
      </c>
      <c r="J16" s="76">
        <f t="shared" si="3"/>
        <v>-3200</v>
      </c>
      <c r="K16" s="8"/>
      <c r="M16" s="5" t="s">
        <v>17</v>
      </c>
      <c r="V16" s="5">
        <f t="shared" si="0"/>
        <v>0</v>
      </c>
      <c r="W16" s="5">
        <f t="shared" si="1"/>
        <v>1</v>
      </c>
    </row>
    <row r="17" spans="1:23" s="5" customFormat="1" ht="15.75" customHeight="1">
      <c r="A17" s="7"/>
      <c r="B17" s="19">
        <f t="shared" si="2"/>
        <v>12</v>
      </c>
      <c r="C17" s="74">
        <v>45653</v>
      </c>
      <c r="D17" s="21" t="s">
        <v>39</v>
      </c>
      <c r="E17" s="21" t="s">
        <v>501</v>
      </c>
      <c r="F17" s="19">
        <v>45</v>
      </c>
      <c r="G17" s="19">
        <v>55</v>
      </c>
      <c r="H17" s="19">
        <v>10</v>
      </c>
      <c r="I17" s="20">
        <v>40</v>
      </c>
      <c r="J17" s="76">
        <f t="shared" ref="J17" si="6">H17*I17</f>
        <v>400</v>
      </c>
      <c r="K17" s="8"/>
      <c r="V17" s="5">
        <f t="shared" si="0"/>
        <v>1</v>
      </c>
      <c r="W17" s="5">
        <f t="shared" si="1"/>
        <v>0</v>
      </c>
    </row>
    <row r="18" spans="1:23" s="5" customFormat="1" ht="15" customHeight="1">
      <c r="A18" s="7"/>
      <c r="B18" s="19">
        <v>13</v>
      </c>
      <c r="C18" s="74">
        <v>45656</v>
      </c>
      <c r="D18" s="21" t="s">
        <v>39</v>
      </c>
      <c r="E18" s="21" t="s">
        <v>502</v>
      </c>
      <c r="F18" s="19">
        <v>15</v>
      </c>
      <c r="G18" s="19">
        <v>110</v>
      </c>
      <c r="H18" s="19">
        <v>95</v>
      </c>
      <c r="I18" s="20">
        <v>200</v>
      </c>
      <c r="J18" s="21">
        <f t="shared" si="3"/>
        <v>19000</v>
      </c>
      <c r="K18" s="8"/>
      <c r="V18" s="5">
        <f t="shared" si="0"/>
        <v>1</v>
      </c>
      <c r="W18" s="5">
        <f t="shared" si="1"/>
        <v>0</v>
      </c>
    </row>
    <row r="19" spans="1:23" s="5" customFormat="1">
      <c r="A19" s="7"/>
      <c r="B19" s="19">
        <f t="shared" si="2"/>
        <v>14</v>
      </c>
      <c r="C19" s="74">
        <v>45656</v>
      </c>
      <c r="D19" s="21" t="s">
        <v>39</v>
      </c>
      <c r="E19" s="21" t="s">
        <v>503</v>
      </c>
      <c r="F19" s="19">
        <v>65</v>
      </c>
      <c r="G19" s="19">
        <v>619</v>
      </c>
      <c r="H19" s="19">
        <v>554</v>
      </c>
      <c r="I19" s="20">
        <v>60</v>
      </c>
      <c r="J19" s="21">
        <f t="shared" si="3"/>
        <v>33240</v>
      </c>
      <c r="K19" s="8"/>
      <c r="M19"/>
      <c r="N19"/>
      <c r="O19"/>
      <c r="P19"/>
      <c r="Q19"/>
      <c r="R19"/>
      <c r="V19" s="5">
        <f t="shared" si="0"/>
        <v>1</v>
      </c>
      <c r="W19" s="5">
        <f t="shared" si="1"/>
        <v>0</v>
      </c>
    </row>
    <row r="20" spans="1:23" s="5" customFormat="1">
      <c r="A20" s="7"/>
      <c r="B20" s="19">
        <f t="shared" si="2"/>
        <v>15</v>
      </c>
      <c r="C20" s="74">
        <v>45657</v>
      </c>
      <c r="D20" s="21" t="s">
        <v>39</v>
      </c>
      <c r="E20" s="21" t="s">
        <v>504</v>
      </c>
      <c r="F20" s="19">
        <v>45</v>
      </c>
      <c r="G20" s="19">
        <v>40</v>
      </c>
      <c r="H20" s="19">
        <v>-5</v>
      </c>
      <c r="I20" s="20">
        <v>100</v>
      </c>
      <c r="J20" s="21">
        <f t="shared" si="3"/>
        <v>-500</v>
      </c>
      <c r="K20" s="8"/>
      <c r="M20"/>
      <c r="N20"/>
      <c r="O20"/>
      <c r="P20"/>
      <c r="Q20"/>
      <c r="R20"/>
      <c r="V20" s="5">
        <f t="shared" si="0"/>
        <v>0</v>
      </c>
      <c r="W20" s="5">
        <f t="shared" si="1"/>
        <v>1</v>
      </c>
    </row>
    <row r="21" spans="1:23" s="5" customFormat="1" ht="15.75" thickBot="1">
      <c r="A21" s="7"/>
      <c r="B21" s="104">
        <f>B20+1</f>
        <v>16</v>
      </c>
      <c r="C21" s="74"/>
      <c r="D21" s="103"/>
      <c r="E21" s="25"/>
      <c r="F21" s="50"/>
      <c r="G21" s="50"/>
      <c r="H21" s="50"/>
      <c r="I21" s="26"/>
      <c r="J21" s="25">
        <f t="shared" si="3"/>
        <v>0</v>
      </c>
      <c r="K21" s="8"/>
      <c r="M21"/>
      <c r="N21"/>
      <c r="O21"/>
      <c r="P21"/>
      <c r="Q21"/>
      <c r="R21"/>
      <c r="V21" s="5">
        <f t="shared" si="0"/>
        <v>0</v>
      </c>
      <c r="W21" s="5">
        <f t="shared" si="1"/>
        <v>0</v>
      </c>
    </row>
    <row r="22" spans="1:23" s="5" customFormat="1" ht="23.25">
      <c r="A22" s="7"/>
      <c r="B22" s="225" t="s">
        <v>19</v>
      </c>
      <c r="C22" s="226"/>
      <c r="D22" s="226"/>
      <c r="E22" s="226"/>
      <c r="F22" s="226"/>
      <c r="G22" s="226"/>
      <c r="H22" s="227"/>
      <c r="I22" s="105" t="s">
        <v>20</v>
      </c>
      <c r="J22" s="106">
        <f>SUM(J6:J21)</f>
        <v>73970</v>
      </c>
      <c r="K22" s="8"/>
      <c r="M22"/>
      <c r="N22"/>
      <c r="O22"/>
      <c r="P22"/>
      <c r="Q22"/>
      <c r="R22"/>
      <c r="V22" s="5">
        <f>SUM(V6:V21)</f>
        <v>10</v>
      </c>
      <c r="W22" s="5">
        <f>SUM(W6:W21)</f>
        <v>5</v>
      </c>
    </row>
    <row r="23" spans="1:23" s="5" customFormat="1" ht="30" customHeight="1" thickBot="1">
      <c r="A23" s="29"/>
      <c r="B23" s="30"/>
      <c r="C23" s="30"/>
      <c r="D23" s="30"/>
      <c r="E23" s="30"/>
      <c r="F23" s="30"/>
      <c r="G23" s="30"/>
      <c r="H23" s="31"/>
      <c r="I23" s="30"/>
      <c r="J23" s="31"/>
      <c r="K23" s="32"/>
      <c r="M23"/>
      <c r="N23"/>
      <c r="O23"/>
      <c r="P23"/>
      <c r="Q23"/>
      <c r="R23"/>
    </row>
    <row r="24" spans="1:23" s="5" customFormat="1">
      <c r="A24" s="15"/>
      <c r="B24" s="15"/>
      <c r="C24" s="15"/>
      <c r="D24" s="15"/>
      <c r="E24" s="15"/>
      <c r="F24" s="15"/>
      <c r="G24" s="15"/>
      <c r="H24" s="33"/>
      <c r="I24" s="15"/>
      <c r="J24" s="33"/>
      <c r="K24" s="15"/>
      <c r="M24"/>
      <c r="N24"/>
      <c r="O24"/>
      <c r="P24"/>
      <c r="Q24"/>
      <c r="R24"/>
    </row>
  </sheetData>
  <mergeCells count="24">
    <mergeCell ref="M8:O10"/>
    <mergeCell ref="P8:R10"/>
    <mergeCell ref="B22:H22"/>
    <mergeCell ref="Q6:Q7"/>
    <mergeCell ref="R6:R7"/>
    <mergeCell ref="M6:M7"/>
    <mergeCell ref="N6:N7"/>
    <mergeCell ref="O6:O7"/>
    <mergeCell ref="P6:P7"/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</mergeCells>
  <hyperlinks>
    <hyperlink ref="M1" location="'MASTER '!A1" display="Back"/>
    <hyperlink ref="B22" r:id="rId1"/>
    <hyperlink ref="M4:M5" location="'SEP 2023'!A1" display="INDEX OPTION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24"/>
  <sheetViews>
    <sheetView workbookViewId="0">
      <selection activeCell="Q4" sqref="Q4:Q5"/>
    </sheetView>
  </sheetViews>
  <sheetFormatPr defaultRowHeight="15"/>
  <cols>
    <col min="1" max="1" width="4.42578125" customWidth="1"/>
    <col min="3" max="3" width="10.140625" customWidth="1"/>
    <col min="5" max="5" width="20.7109375" customWidth="1"/>
    <col min="6" max="6" width="13" customWidth="1"/>
    <col min="7" max="7" width="11.7109375" customWidth="1"/>
    <col min="8" max="8" width="12.7109375" customWidth="1"/>
    <col min="9" max="9" width="10.42578125" customWidth="1"/>
    <col min="10" max="10" width="10.5703125" customWidth="1"/>
    <col min="11" max="11" width="4.7109375" customWidth="1"/>
    <col min="12" max="12" width="7.28515625" customWidth="1"/>
    <col min="13" max="13" width="15.5703125" customWidth="1"/>
    <col min="18" max="18" width="11.7109375" customWidth="1"/>
    <col min="21" max="24" width="0" hidden="1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45658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23</v>
      </c>
      <c r="C4" s="172"/>
      <c r="D4" s="172"/>
      <c r="E4" s="172"/>
      <c r="F4" s="172"/>
      <c r="G4" s="172"/>
      <c r="H4" s="172"/>
      <c r="I4" s="172"/>
      <c r="J4" s="173"/>
      <c r="K4" s="8"/>
      <c r="M4" s="228" t="s">
        <v>25</v>
      </c>
      <c r="N4" s="176">
        <f>COUNT(C6:C21)</f>
        <v>16</v>
      </c>
      <c r="O4" s="178">
        <f>V22</f>
        <v>15</v>
      </c>
      <c r="P4" s="178">
        <f>W22</f>
        <v>1</v>
      </c>
      <c r="Q4" s="180">
        <f>N4-O4-P4</f>
        <v>0</v>
      </c>
      <c r="R4" s="182">
        <f>O4/N4</f>
        <v>0.9375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21</v>
      </c>
      <c r="J5" s="14" t="s">
        <v>16</v>
      </c>
      <c r="K5" s="8"/>
      <c r="M5" s="229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9">
        <v>1</v>
      </c>
      <c r="C6" s="74">
        <v>45659</v>
      </c>
      <c r="D6" s="21" t="s">
        <v>39</v>
      </c>
      <c r="E6" s="21" t="s">
        <v>505</v>
      </c>
      <c r="F6" s="19">
        <v>25</v>
      </c>
      <c r="G6" s="19">
        <v>182</v>
      </c>
      <c r="H6" s="19">
        <v>157</v>
      </c>
      <c r="I6" s="20">
        <v>150</v>
      </c>
      <c r="J6" s="21">
        <f>H6*I6</f>
        <v>23550</v>
      </c>
      <c r="K6" s="8"/>
      <c r="M6" s="211" t="s">
        <v>72</v>
      </c>
      <c r="N6" s="213">
        <f>SUM(N4:N5)</f>
        <v>16</v>
      </c>
      <c r="O6" s="213">
        <f>SUM(O4:O5)</f>
        <v>15</v>
      </c>
      <c r="P6" s="213">
        <f>SUM(P4:P5)</f>
        <v>1</v>
      </c>
      <c r="Q6" s="213">
        <f>SUM(Q4:Q5)</f>
        <v>0</v>
      </c>
      <c r="R6" s="182">
        <f>O6/N6</f>
        <v>0.9375</v>
      </c>
      <c r="V6" s="5">
        <f>IF($J6&gt;0,1,0)</f>
        <v>1</v>
      </c>
      <c r="W6" s="5">
        <f>IF($J6&lt;0,1,0)</f>
        <v>0</v>
      </c>
    </row>
    <row r="7" spans="1:23" s="5" customFormat="1" ht="15.75" thickBot="1">
      <c r="A7" s="7"/>
      <c r="B7" s="19">
        <f>B6+1</f>
        <v>2</v>
      </c>
      <c r="C7" s="74">
        <v>45660</v>
      </c>
      <c r="D7" s="21" t="s">
        <v>39</v>
      </c>
      <c r="E7" s="21" t="s">
        <v>506</v>
      </c>
      <c r="F7" s="19">
        <v>110</v>
      </c>
      <c r="G7" s="19">
        <v>136</v>
      </c>
      <c r="H7" s="19">
        <v>26</v>
      </c>
      <c r="I7" s="20">
        <v>20</v>
      </c>
      <c r="J7" s="21">
        <f>H7*I7</f>
        <v>520</v>
      </c>
      <c r="K7" s="8"/>
      <c r="M7" s="212"/>
      <c r="N7" s="214"/>
      <c r="O7" s="214"/>
      <c r="P7" s="214"/>
      <c r="Q7" s="214"/>
      <c r="R7" s="215"/>
      <c r="V7" s="5">
        <f t="shared" ref="V7:V21" si="0">IF($J7&gt;0,1,0)</f>
        <v>1</v>
      </c>
      <c r="W7" s="5">
        <f t="shared" ref="W7:W21" si="1">IF($J7&lt;0,1,0)</f>
        <v>0</v>
      </c>
    </row>
    <row r="8" spans="1:23" s="5" customFormat="1">
      <c r="A8" s="7"/>
      <c r="B8" s="19">
        <f t="shared" ref="B8:B20" si="2">B7+1</f>
        <v>3</v>
      </c>
      <c r="C8" s="74">
        <v>45660</v>
      </c>
      <c r="D8" s="21" t="s">
        <v>39</v>
      </c>
      <c r="E8" s="21" t="s">
        <v>477</v>
      </c>
      <c r="F8" s="19">
        <v>50</v>
      </c>
      <c r="G8" s="19">
        <v>298</v>
      </c>
      <c r="H8" s="19">
        <v>248</v>
      </c>
      <c r="I8" s="20">
        <v>20</v>
      </c>
      <c r="J8" s="21">
        <f>H8*I8</f>
        <v>4960</v>
      </c>
      <c r="K8" s="8"/>
      <c r="M8" s="193" t="s">
        <v>18</v>
      </c>
      <c r="N8" s="194"/>
      <c r="O8" s="195"/>
      <c r="P8" s="202">
        <f>R6</f>
        <v>0.9375</v>
      </c>
      <c r="Q8" s="203"/>
      <c r="R8" s="204"/>
      <c r="V8" s="5">
        <f>IF($J8&gt;0,1,0)</f>
        <v>1</v>
      </c>
      <c r="W8" s="5">
        <f>IF($J8&lt;0,1,0)</f>
        <v>0</v>
      </c>
    </row>
    <row r="9" spans="1:23" s="5" customFormat="1">
      <c r="A9" s="7"/>
      <c r="B9" s="19">
        <f t="shared" si="2"/>
        <v>4</v>
      </c>
      <c r="C9" s="74">
        <v>45664</v>
      </c>
      <c r="D9" s="21" t="s">
        <v>39</v>
      </c>
      <c r="E9" s="21" t="s">
        <v>507</v>
      </c>
      <c r="F9" s="19">
        <v>55</v>
      </c>
      <c r="G9" s="19">
        <v>0</v>
      </c>
      <c r="H9" s="19">
        <v>-55</v>
      </c>
      <c r="I9" s="20">
        <v>40</v>
      </c>
      <c r="J9" s="21">
        <f t="shared" ref="J9:J21" si="3">H9*I9</f>
        <v>-2200</v>
      </c>
      <c r="K9" s="8"/>
      <c r="M9" s="196"/>
      <c r="N9" s="197"/>
      <c r="O9" s="198"/>
      <c r="P9" s="205"/>
      <c r="Q9" s="206"/>
      <c r="R9" s="207"/>
      <c r="V9" s="5">
        <f>IF($J9&gt;0,1,0)</f>
        <v>0</v>
      </c>
      <c r="W9" s="5">
        <f>IF($J9&lt;0,1,0)</f>
        <v>1</v>
      </c>
    </row>
    <row r="10" spans="1:23" s="5" customFormat="1" ht="15.75" thickBot="1">
      <c r="A10" s="7"/>
      <c r="B10" s="19">
        <f t="shared" si="2"/>
        <v>5</v>
      </c>
      <c r="C10" s="74">
        <v>45664</v>
      </c>
      <c r="D10" s="21" t="s">
        <v>39</v>
      </c>
      <c r="E10" s="21" t="s">
        <v>508</v>
      </c>
      <c r="F10" s="19">
        <v>20</v>
      </c>
      <c r="G10" s="19">
        <v>30</v>
      </c>
      <c r="H10" s="19">
        <v>10</v>
      </c>
      <c r="I10" s="20">
        <v>40</v>
      </c>
      <c r="J10" s="21">
        <f t="shared" si="3"/>
        <v>400</v>
      </c>
      <c r="K10" s="8"/>
      <c r="M10" s="199"/>
      <c r="N10" s="200"/>
      <c r="O10" s="201"/>
      <c r="P10" s="208"/>
      <c r="Q10" s="209"/>
      <c r="R10" s="210"/>
      <c r="V10" s="5">
        <f>IF($J10&gt;0,1,0)</f>
        <v>1</v>
      </c>
      <c r="W10" s="5">
        <f>IF($J10&lt;0,1,0)</f>
        <v>0</v>
      </c>
    </row>
    <row r="11" spans="1:23" s="5" customFormat="1">
      <c r="A11" s="7"/>
      <c r="B11" s="19">
        <f t="shared" si="2"/>
        <v>6</v>
      </c>
      <c r="C11" s="74">
        <v>45666</v>
      </c>
      <c r="D11" s="21" t="s">
        <v>39</v>
      </c>
      <c r="E11" s="21" t="s">
        <v>509</v>
      </c>
      <c r="F11" s="19">
        <v>15</v>
      </c>
      <c r="G11" s="19">
        <v>27</v>
      </c>
      <c r="H11" s="19">
        <v>12</v>
      </c>
      <c r="I11" s="20">
        <v>150</v>
      </c>
      <c r="J11" s="21">
        <f t="shared" si="3"/>
        <v>1800</v>
      </c>
      <c r="K11" s="8"/>
      <c r="M11" s="5" t="s">
        <v>17</v>
      </c>
      <c r="V11" s="5">
        <f t="shared" si="0"/>
        <v>1</v>
      </c>
      <c r="W11" s="5">
        <f t="shared" si="1"/>
        <v>0</v>
      </c>
    </row>
    <row r="12" spans="1:23" s="5" customFormat="1" ht="15" customHeight="1">
      <c r="A12" s="7"/>
      <c r="B12" s="19">
        <f>B11+1</f>
        <v>7</v>
      </c>
      <c r="C12" s="74">
        <v>45671</v>
      </c>
      <c r="D12" s="21" t="s">
        <v>39</v>
      </c>
      <c r="E12" s="21" t="s">
        <v>510</v>
      </c>
      <c r="F12" s="19">
        <v>40</v>
      </c>
      <c r="G12" s="19">
        <v>90</v>
      </c>
      <c r="H12" s="19">
        <v>50</v>
      </c>
      <c r="I12" s="20">
        <v>40</v>
      </c>
      <c r="J12" s="21">
        <f t="shared" si="3"/>
        <v>2000</v>
      </c>
      <c r="K12" s="8"/>
      <c r="M12" s="5" t="s">
        <v>17</v>
      </c>
      <c r="V12" s="5">
        <f t="shared" si="0"/>
        <v>1</v>
      </c>
      <c r="W12" s="5">
        <f t="shared" si="1"/>
        <v>0</v>
      </c>
    </row>
    <row r="13" spans="1:23" s="5" customFormat="1" ht="15" customHeight="1">
      <c r="A13" s="7"/>
      <c r="B13" s="77">
        <f t="shared" si="2"/>
        <v>8</v>
      </c>
      <c r="C13" s="74">
        <v>45673</v>
      </c>
      <c r="D13" s="21" t="s">
        <v>39</v>
      </c>
      <c r="E13" s="21" t="s">
        <v>511</v>
      </c>
      <c r="F13" s="19">
        <v>45</v>
      </c>
      <c r="G13" s="19">
        <v>75</v>
      </c>
      <c r="H13" s="19">
        <v>30</v>
      </c>
      <c r="I13" s="20">
        <v>150</v>
      </c>
      <c r="J13" s="21">
        <f t="shared" si="3"/>
        <v>4500</v>
      </c>
      <c r="K13" s="8"/>
      <c r="V13" s="5">
        <f t="shared" si="0"/>
        <v>1</v>
      </c>
      <c r="W13" s="5">
        <f t="shared" si="1"/>
        <v>0</v>
      </c>
    </row>
    <row r="14" spans="1:23" s="5" customFormat="1" ht="15" customHeight="1">
      <c r="A14" s="7"/>
      <c r="B14" s="77">
        <f t="shared" si="2"/>
        <v>9</v>
      </c>
      <c r="C14" s="74">
        <v>45678</v>
      </c>
      <c r="D14" s="21" t="s">
        <v>39</v>
      </c>
      <c r="E14" s="76" t="s">
        <v>512</v>
      </c>
      <c r="F14" s="77">
        <v>55</v>
      </c>
      <c r="G14" s="77">
        <v>329</v>
      </c>
      <c r="H14" s="77">
        <v>274</v>
      </c>
      <c r="I14" s="78">
        <v>40</v>
      </c>
      <c r="J14" s="21">
        <f>H14*I14</f>
        <v>10960</v>
      </c>
      <c r="K14" s="8"/>
      <c r="V14" s="5">
        <f t="shared" si="0"/>
        <v>1</v>
      </c>
      <c r="W14" s="5">
        <f t="shared" si="1"/>
        <v>0</v>
      </c>
    </row>
    <row r="15" spans="1:23" s="5" customFormat="1" ht="15" customHeight="1">
      <c r="A15" s="7"/>
      <c r="B15" s="19">
        <f t="shared" si="2"/>
        <v>10</v>
      </c>
      <c r="C15" s="74">
        <v>45680</v>
      </c>
      <c r="D15" s="21" t="s">
        <v>39</v>
      </c>
      <c r="E15" s="76" t="s">
        <v>513</v>
      </c>
      <c r="F15" s="77">
        <v>20</v>
      </c>
      <c r="G15" s="77">
        <v>32</v>
      </c>
      <c r="H15" s="77">
        <v>12</v>
      </c>
      <c r="I15" s="78">
        <v>150</v>
      </c>
      <c r="J15" s="76">
        <f t="shared" ref="J15" si="4">H15*I15</f>
        <v>1800</v>
      </c>
      <c r="K15" s="8"/>
      <c r="V15" s="5">
        <f t="shared" si="0"/>
        <v>1</v>
      </c>
      <c r="W15" s="5">
        <f t="shared" si="1"/>
        <v>0</v>
      </c>
    </row>
    <row r="16" spans="1:23" s="5" customFormat="1" ht="15.75" customHeight="1">
      <c r="A16" s="7"/>
      <c r="B16" s="19">
        <f t="shared" si="2"/>
        <v>11</v>
      </c>
      <c r="C16" s="74">
        <v>45685</v>
      </c>
      <c r="D16" s="21" t="s">
        <v>39</v>
      </c>
      <c r="E16" s="21" t="s">
        <v>514</v>
      </c>
      <c r="F16" s="19">
        <v>90</v>
      </c>
      <c r="G16" s="19">
        <v>372</v>
      </c>
      <c r="H16" s="19">
        <v>282</v>
      </c>
      <c r="I16" s="20">
        <v>20</v>
      </c>
      <c r="J16" s="76">
        <f t="shared" si="3"/>
        <v>5640</v>
      </c>
      <c r="K16" s="8"/>
      <c r="M16" s="5" t="s">
        <v>17</v>
      </c>
      <c r="V16" s="5">
        <f t="shared" si="0"/>
        <v>1</v>
      </c>
      <c r="W16" s="5">
        <f t="shared" si="1"/>
        <v>0</v>
      </c>
    </row>
    <row r="17" spans="1:23" s="5" customFormat="1" ht="15.75" customHeight="1">
      <c r="A17" s="7"/>
      <c r="B17" s="19">
        <f t="shared" si="2"/>
        <v>12</v>
      </c>
      <c r="C17" s="74">
        <v>45685</v>
      </c>
      <c r="D17" s="21" t="s">
        <v>39</v>
      </c>
      <c r="E17" s="21" t="s">
        <v>311</v>
      </c>
      <c r="F17" s="19">
        <v>80</v>
      </c>
      <c r="G17" s="19">
        <v>168</v>
      </c>
      <c r="H17" s="19">
        <v>88</v>
      </c>
      <c r="I17" s="20">
        <v>30</v>
      </c>
      <c r="J17" s="76">
        <f t="shared" si="3"/>
        <v>2640</v>
      </c>
      <c r="K17" s="8"/>
      <c r="V17" s="5">
        <f t="shared" si="0"/>
        <v>1</v>
      </c>
      <c r="W17" s="5">
        <f t="shared" si="1"/>
        <v>0</v>
      </c>
    </row>
    <row r="18" spans="1:23" s="5" customFormat="1" ht="15" customHeight="1">
      <c r="A18" s="7"/>
      <c r="B18" s="19">
        <v>13</v>
      </c>
      <c r="C18" s="74">
        <v>45687</v>
      </c>
      <c r="D18" s="21" t="s">
        <v>39</v>
      </c>
      <c r="E18" s="21" t="s">
        <v>515</v>
      </c>
      <c r="F18" s="19">
        <v>25</v>
      </c>
      <c r="G18" s="19">
        <v>75</v>
      </c>
      <c r="H18" s="19">
        <v>50</v>
      </c>
      <c r="I18" s="20">
        <v>50</v>
      </c>
      <c r="J18" s="21">
        <f t="shared" si="3"/>
        <v>2500</v>
      </c>
      <c r="K18" s="8"/>
      <c r="V18" s="5">
        <f t="shared" si="0"/>
        <v>1</v>
      </c>
      <c r="W18" s="5">
        <f t="shared" si="1"/>
        <v>0</v>
      </c>
    </row>
    <row r="19" spans="1:23" s="5" customFormat="1">
      <c r="A19" s="7"/>
      <c r="B19" s="19">
        <f t="shared" si="2"/>
        <v>14</v>
      </c>
      <c r="C19" s="74">
        <v>45687</v>
      </c>
      <c r="D19" s="21" t="s">
        <v>39</v>
      </c>
      <c r="E19" s="21" t="s">
        <v>516</v>
      </c>
      <c r="F19" s="19">
        <v>50</v>
      </c>
      <c r="G19" s="19">
        <v>110</v>
      </c>
      <c r="H19" s="19">
        <v>60</v>
      </c>
      <c r="I19" s="20">
        <v>30</v>
      </c>
      <c r="J19" s="21">
        <f t="shared" si="3"/>
        <v>1800</v>
      </c>
      <c r="K19" s="8"/>
      <c r="M19"/>
      <c r="N19"/>
      <c r="O19"/>
      <c r="P19"/>
      <c r="Q19"/>
      <c r="R19"/>
      <c r="V19" s="5">
        <f t="shared" si="0"/>
        <v>1</v>
      </c>
      <c r="W19" s="5">
        <f t="shared" si="1"/>
        <v>0</v>
      </c>
    </row>
    <row r="20" spans="1:23" s="5" customFormat="1">
      <c r="A20" s="7"/>
      <c r="B20" s="19">
        <f t="shared" si="2"/>
        <v>15</v>
      </c>
      <c r="C20" s="74">
        <v>45687</v>
      </c>
      <c r="D20" s="21" t="s">
        <v>39</v>
      </c>
      <c r="E20" s="21" t="s">
        <v>405</v>
      </c>
      <c r="F20" s="19">
        <v>25</v>
      </c>
      <c r="G20" s="19">
        <v>40</v>
      </c>
      <c r="H20" s="19">
        <v>15</v>
      </c>
      <c r="I20" s="20">
        <v>50</v>
      </c>
      <c r="J20" s="21">
        <f t="shared" si="3"/>
        <v>750</v>
      </c>
      <c r="K20" s="8"/>
      <c r="M20"/>
      <c r="N20"/>
      <c r="O20"/>
      <c r="P20"/>
      <c r="Q20"/>
      <c r="R20"/>
      <c r="V20" s="5">
        <f t="shared" si="0"/>
        <v>1</v>
      </c>
      <c r="W20" s="5">
        <f t="shared" si="1"/>
        <v>0</v>
      </c>
    </row>
    <row r="21" spans="1:23" s="5" customFormat="1" ht="15.75" thickBot="1">
      <c r="A21" s="7"/>
      <c r="B21" s="104">
        <f>B20+1</f>
        <v>16</v>
      </c>
      <c r="C21" s="108">
        <v>45687</v>
      </c>
      <c r="D21" s="21" t="s">
        <v>39</v>
      </c>
      <c r="E21" s="25" t="s">
        <v>517</v>
      </c>
      <c r="F21" s="50">
        <v>20</v>
      </c>
      <c r="G21" s="50">
        <v>40</v>
      </c>
      <c r="H21" s="50">
        <v>20</v>
      </c>
      <c r="I21" s="26">
        <v>100</v>
      </c>
      <c r="J21" s="25">
        <f t="shared" si="3"/>
        <v>2000</v>
      </c>
      <c r="K21" s="8"/>
      <c r="M21"/>
      <c r="N21"/>
      <c r="O21"/>
      <c r="P21"/>
      <c r="Q21"/>
      <c r="R21"/>
      <c r="V21" s="5">
        <f t="shared" si="0"/>
        <v>1</v>
      </c>
      <c r="W21" s="5">
        <f t="shared" si="1"/>
        <v>0</v>
      </c>
    </row>
    <row r="22" spans="1:23" s="5" customFormat="1" ht="24" thickBot="1">
      <c r="A22" s="7"/>
      <c r="B22" s="127" t="s">
        <v>19</v>
      </c>
      <c r="C22" s="163"/>
      <c r="D22" s="163"/>
      <c r="E22" s="163"/>
      <c r="F22" s="163"/>
      <c r="G22" s="163"/>
      <c r="H22" s="164"/>
      <c r="I22" s="83" t="s">
        <v>20</v>
      </c>
      <c r="J22" s="84">
        <f>SUM(J6:J21)</f>
        <v>63620</v>
      </c>
      <c r="K22" s="8"/>
      <c r="M22"/>
      <c r="N22"/>
      <c r="O22"/>
      <c r="P22"/>
      <c r="Q22"/>
      <c r="R22"/>
      <c r="V22" s="5">
        <f>SUM(V6:V21)</f>
        <v>15</v>
      </c>
      <c r="W22" s="5">
        <f>SUM(W6:W21)</f>
        <v>1</v>
      </c>
    </row>
    <row r="23" spans="1:23" s="5" customFormat="1" ht="30" customHeight="1" thickBot="1">
      <c r="A23" s="29"/>
      <c r="B23" s="30"/>
      <c r="C23" s="30"/>
      <c r="D23" s="30"/>
      <c r="E23" s="30"/>
      <c r="F23" s="30"/>
      <c r="G23" s="30"/>
      <c r="H23" s="31"/>
      <c r="I23" s="30"/>
      <c r="J23" s="31"/>
      <c r="K23" s="32"/>
      <c r="M23"/>
      <c r="N23"/>
      <c r="O23"/>
      <c r="P23"/>
      <c r="Q23"/>
      <c r="R23"/>
    </row>
    <row r="24" spans="1:23" s="5" customFormat="1">
      <c r="A24" s="15"/>
      <c r="B24" s="15"/>
      <c r="C24" s="15"/>
      <c r="D24" s="15"/>
      <c r="E24" s="15"/>
      <c r="F24" s="15"/>
      <c r="G24" s="15"/>
      <c r="H24" s="33"/>
      <c r="I24" s="15"/>
      <c r="J24" s="33"/>
      <c r="K24" s="15"/>
      <c r="M24"/>
      <c r="N24"/>
      <c r="O24"/>
      <c r="P24"/>
      <c r="Q24"/>
      <c r="R24"/>
    </row>
  </sheetData>
  <mergeCells count="24">
    <mergeCell ref="M8:O10"/>
    <mergeCell ref="P8:R10"/>
    <mergeCell ref="B22:H22"/>
    <mergeCell ref="M6:M7"/>
    <mergeCell ref="N6:N7"/>
    <mergeCell ref="O6:O7"/>
    <mergeCell ref="P6:P7"/>
    <mergeCell ref="Q6:Q7"/>
    <mergeCell ref="R6:R7"/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</mergeCells>
  <hyperlinks>
    <hyperlink ref="M1" location="'MASTER '!A1" display="Back"/>
    <hyperlink ref="B22" r:id="rId1"/>
    <hyperlink ref="M4:M5" location="'JAN 2025'!A1" display="INDEX OPTION"/>
  </hyperlinks>
  <pageMargins left="0.7" right="0.7" top="0.75" bottom="0.75" header="0.3" footer="0.3"/>
  <pageSetup orientation="portrait"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W23"/>
  <sheetViews>
    <sheetView workbookViewId="0">
      <selection activeCell="R4" sqref="R4:R5"/>
    </sheetView>
  </sheetViews>
  <sheetFormatPr defaultRowHeight="15"/>
  <cols>
    <col min="1" max="1" width="4.140625" customWidth="1"/>
    <col min="3" max="3" width="11.28515625" customWidth="1"/>
    <col min="5" max="5" width="20.85546875" customWidth="1"/>
    <col min="6" max="6" width="11.85546875" customWidth="1"/>
    <col min="7" max="7" width="11.140625" customWidth="1"/>
    <col min="8" max="8" width="12" customWidth="1"/>
    <col min="10" max="10" width="10" customWidth="1"/>
    <col min="11" max="11" width="4.140625" customWidth="1"/>
    <col min="13" max="13" width="16.42578125" customWidth="1"/>
    <col min="14" max="14" width="10.140625" customWidth="1"/>
    <col min="18" max="18" width="11.28515625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45689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518</v>
      </c>
      <c r="C4" s="172"/>
      <c r="D4" s="172"/>
      <c r="E4" s="172"/>
      <c r="F4" s="172"/>
      <c r="G4" s="172"/>
      <c r="H4" s="172"/>
      <c r="I4" s="172"/>
      <c r="J4" s="173"/>
      <c r="K4" s="8"/>
      <c r="M4" s="228" t="s">
        <v>25</v>
      </c>
      <c r="N4" s="176">
        <f>COUNT(C6:C21)</f>
        <v>12</v>
      </c>
      <c r="O4" s="178">
        <f>V22</f>
        <v>11</v>
      </c>
      <c r="P4" s="178">
        <f>W22</f>
        <v>1</v>
      </c>
      <c r="Q4" s="180">
        <f>N4-O4-P4</f>
        <v>0</v>
      </c>
      <c r="R4" s="182">
        <f>O4/N4</f>
        <v>0.91666666666666663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523</v>
      </c>
      <c r="J5" s="14" t="s">
        <v>16</v>
      </c>
      <c r="K5" s="8"/>
      <c r="M5" s="229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9">
        <v>1</v>
      </c>
      <c r="C6" s="74">
        <v>45692</v>
      </c>
      <c r="D6" s="21" t="s">
        <v>39</v>
      </c>
      <c r="E6" s="21" t="s">
        <v>519</v>
      </c>
      <c r="F6" s="19">
        <v>70</v>
      </c>
      <c r="G6" s="19">
        <v>177</v>
      </c>
      <c r="H6" s="19">
        <v>107</v>
      </c>
      <c r="I6" s="20">
        <v>40</v>
      </c>
      <c r="J6" s="21">
        <f>H6*I6</f>
        <v>4280</v>
      </c>
      <c r="K6" s="8"/>
      <c r="M6" s="211" t="s">
        <v>72</v>
      </c>
      <c r="N6" s="213">
        <f>SUM(N4:N5)</f>
        <v>12</v>
      </c>
      <c r="O6" s="213">
        <f>SUM(O4:O5)</f>
        <v>11</v>
      </c>
      <c r="P6" s="213">
        <f>SUM(P4:P5)</f>
        <v>1</v>
      </c>
      <c r="Q6" s="213">
        <f>SUM(Q4:Q5)</f>
        <v>0</v>
      </c>
      <c r="R6" s="182">
        <f>O6/N6</f>
        <v>0.91666666666666663</v>
      </c>
      <c r="V6" s="5">
        <f>IF($J6&gt;0,1,0)</f>
        <v>1</v>
      </c>
      <c r="W6" s="5">
        <f>IF($J6&lt;0,1,0)</f>
        <v>0</v>
      </c>
    </row>
    <row r="7" spans="1:23" s="5" customFormat="1" ht="15.75" thickBot="1">
      <c r="A7" s="7"/>
      <c r="B7" s="19">
        <f>B6+1</f>
        <v>2</v>
      </c>
      <c r="C7" s="74">
        <v>45694</v>
      </c>
      <c r="D7" s="21" t="s">
        <v>39</v>
      </c>
      <c r="E7" s="21" t="s">
        <v>520</v>
      </c>
      <c r="F7" s="19">
        <v>15</v>
      </c>
      <c r="G7" s="19">
        <v>45</v>
      </c>
      <c r="H7" s="19">
        <v>30</v>
      </c>
      <c r="I7" s="20">
        <v>150</v>
      </c>
      <c r="J7" s="21">
        <f>H7*I7</f>
        <v>4500</v>
      </c>
      <c r="K7" s="8"/>
      <c r="M7" s="212"/>
      <c r="N7" s="214"/>
      <c r="O7" s="214"/>
      <c r="P7" s="214"/>
      <c r="Q7" s="214"/>
      <c r="R7" s="215"/>
      <c r="V7" s="5">
        <f t="shared" ref="V7:V21" si="0">IF($J7&gt;0,1,0)</f>
        <v>1</v>
      </c>
      <c r="W7" s="5">
        <f t="shared" ref="W7:W21" si="1">IF($J7&lt;0,1,0)</f>
        <v>0</v>
      </c>
    </row>
    <row r="8" spans="1:23" s="5" customFormat="1">
      <c r="A8" s="7"/>
      <c r="B8" s="19">
        <f t="shared" ref="B8:B20" si="2">B7+1</f>
        <v>3</v>
      </c>
      <c r="C8" s="74">
        <v>45699</v>
      </c>
      <c r="D8" s="21" t="s">
        <v>39</v>
      </c>
      <c r="E8" s="21" t="s">
        <v>507</v>
      </c>
      <c r="F8" s="19">
        <v>60</v>
      </c>
      <c r="G8" s="19">
        <v>774</v>
      </c>
      <c r="H8" s="19">
        <v>714</v>
      </c>
      <c r="I8" s="20">
        <v>40</v>
      </c>
      <c r="J8" s="21">
        <f>H8*I8</f>
        <v>28560</v>
      </c>
      <c r="K8" s="8"/>
      <c r="M8" s="193" t="s">
        <v>18</v>
      </c>
      <c r="N8" s="194"/>
      <c r="O8" s="195"/>
      <c r="P8" s="202">
        <f>R6</f>
        <v>0.91666666666666663</v>
      </c>
      <c r="Q8" s="203"/>
      <c r="R8" s="204"/>
      <c r="V8" s="5">
        <f>IF($J8&gt;0,1,0)</f>
        <v>1</v>
      </c>
      <c r="W8" s="5">
        <f>IF($J8&lt;0,1,0)</f>
        <v>0</v>
      </c>
    </row>
    <row r="9" spans="1:23" s="5" customFormat="1">
      <c r="A9" s="7"/>
      <c r="B9" s="19">
        <f t="shared" si="2"/>
        <v>4</v>
      </c>
      <c r="C9" s="74">
        <v>45701</v>
      </c>
      <c r="D9" s="21" t="s">
        <v>39</v>
      </c>
      <c r="E9" s="21" t="s">
        <v>513</v>
      </c>
      <c r="F9" s="19">
        <v>20</v>
      </c>
      <c r="G9" s="19">
        <v>0</v>
      </c>
      <c r="H9" s="19">
        <v>-20</v>
      </c>
      <c r="I9" s="20">
        <v>150</v>
      </c>
      <c r="J9" s="21">
        <f t="shared" ref="J9:J21" si="3">H9*I9</f>
        <v>-3000</v>
      </c>
      <c r="K9" s="8"/>
      <c r="M9" s="196"/>
      <c r="N9" s="197"/>
      <c r="O9" s="198"/>
      <c r="P9" s="205"/>
      <c r="Q9" s="206"/>
      <c r="R9" s="207"/>
      <c r="V9" s="5">
        <f>IF($J9&gt;0,1,0)</f>
        <v>0</v>
      </c>
      <c r="W9" s="5">
        <f>IF($J9&lt;0,1,0)</f>
        <v>1</v>
      </c>
    </row>
    <row r="10" spans="1:23" s="5" customFormat="1" ht="15.75" thickBot="1">
      <c r="A10" s="7"/>
      <c r="B10" s="19">
        <f t="shared" si="2"/>
        <v>5</v>
      </c>
      <c r="C10" s="74">
        <v>45706</v>
      </c>
      <c r="D10" s="21" t="s">
        <v>39</v>
      </c>
      <c r="E10" s="21" t="s">
        <v>521</v>
      </c>
      <c r="F10" s="19">
        <v>60</v>
      </c>
      <c r="G10" s="19">
        <v>75</v>
      </c>
      <c r="H10" s="19">
        <v>15</v>
      </c>
      <c r="I10" s="20">
        <v>40</v>
      </c>
      <c r="J10" s="21">
        <f t="shared" si="3"/>
        <v>600</v>
      </c>
      <c r="K10" s="8"/>
      <c r="M10" s="199"/>
      <c r="N10" s="200"/>
      <c r="O10" s="201"/>
      <c r="P10" s="208"/>
      <c r="Q10" s="209"/>
      <c r="R10" s="210"/>
      <c r="V10" s="5">
        <f>IF($J10&gt;0,1,0)</f>
        <v>1</v>
      </c>
      <c r="W10" s="5">
        <f>IF($J10&lt;0,1,0)</f>
        <v>0</v>
      </c>
    </row>
    <row r="11" spans="1:23" s="5" customFormat="1">
      <c r="A11" s="7"/>
      <c r="B11" s="19">
        <f t="shared" si="2"/>
        <v>6</v>
      </c>
      <c r="C11" s="74">
        <v>45708</v>
      </c>
      <c r="D11" s="21" t="s">
        <v>39</v>
      </c>
      <c r="E11" s="21" t="s">
        <v>522</v>
      </c>
      <c r="F11" s="19">
        <v>10</v>
      </c>
      <c r="G11" s="19">
        <v>25</v>
      </c>
      <c r="H11" s="19">
        <v>15</v>
      </c>
      <c r="I11" s="20">
        <v>150</v>
      </c>
      <c r="J11" s="21">
        <f t="shared" si="3"/>
        <v>2250</v>
      </c>
      <c r="K11" s="8"/>
      <c r="M11" s="5" t="s">
        <v>17</v>
      </c>
      <c r="V11" s="5">
        <f t="shared" si="0"/>
        <v>1</v>
      </c>
      <c r="W11" s="5">
        <f t="shared" si="1"/>
        <v>0</v>
      </c>
    </row>
    <row r="12" spans="1:23" s="5" customFormat="1" ht="15" customHeight="1">
      <c r="A12" s="7"/>
      <c r="B12" s="19">
        <f>B11+1</f>
        <v>7</v>
      </c>
      <c r="C12" s="74">
        <v>45713</v>
      </c>
      <c r="D12" s="21" t="s">
        <v>39</v>
      </c>
      <c r="E12" s="76" t="s">
        <v>525</v>
      </c>
      <c r="F12" s="77">
        <v>50</v>
      </c>
      <c r="G12" s="77">
        <v>95</v>
      </c>
      <c r="H12" s="77">
        <v>45</v>
      </c>
      <c r="I12" s="20">
        <v>40</v>
      </c>
      <c r="J12" s="21">
        <f t="shared" si="3"/>
        <v>1800</v>
      </c>
      <c r="K12" s="8"/>
      <c r="M12" s="5" t="s">
        <v>17</v>
      </c>
      <c r="V12" s="5">
        <f t="shared" si="0"/>
        <v>1</v>
      </c>
      <c r="W12" s="5">
        <f t="shared" si="1"/>
        <v>0</v>
      </c>
    </row>
    <row r="13" spans="1:23" s="5" customFormat="1" ht="15" customHeight="1">
      <c r="A13" s="7"/>
      <c r="B13" s="77">
        <f t="shared" si="2"/>
        <v>8</v>
      </c>
      <c r="C13" s="74">
        <v>45713</v>
      </c>
      <c r="D13" s="21" t="s">
        <v>39</v>
      </c>
      <c r="E13" s="21" t="s">
        <v>524</v>
      </c>
      <c r="F13" s="19">
        <v>45</v>
      </c>
      <c r="G13" s="19">
        <v>95</v>
      </c>
      <c r="H13" s="19">
        <v>50</v>
      </c>
      <c r="I13" s="20">
        <v>60</v>
      </c>
      <c r="J13" s="21">
        <f t="shared" si="3"/>
        <v>3000</v>
      </c>
      <c r="K13" s="8"/>
      <c r="V13" s="5">
        <f t="shared" si="0"/>
        <v>1</v>
      </c>
      <c r="W13" s="5">
        <f t="shared" si="1"/>
        <v>0</v>
      </c>
    </row>
    <row r="14" spans="1:23" s="5" customFormat="1" ht="15" customHeight="1">
      <c r="A14" s="7"/>
      <c r="B14" s="77">
        <f t="shared" si="2"/>
        <v>9</v>
      </c>
      <c r="C14" s="74">
        <v>45715</v>
      </c>
      <c r="D14" s="21" t="s">
        <v>39</v>
      </c>
      <c r="E14" s="76" t="s">
        <v>528</v>
      </c>
      <c r="F14" s="77">
        <v>20</v>
      </c>
      <c r="G14" s="77">
        <v>30</v>
      </c>
      <c r="H14" s="77">
        <v>10</v>
      </c>
      <c r="I14" s="78">
        <v>150</v>
      </c>
      <c r="J14" s="21">
        <f>H14*I14</f>
        <v>1500</v>
      </c>
      <c r="K14" s="8"/>
      <c r="V14" s="5">
        <f t="shared" si="0"/>
        <v>1</v>
      </c>
      <c r="W14" s="5">
        <f t="shared" si="1"/>
        <v>0</v>
      </c>
    </row>
    <row r="15" spans="1:23" s="5" customFormat="1" ht="15" customHeight="1">
      <c r="A15" s="7"/>
      <c r="B15" s="19">
        <f t="shared" si="2"/>
        <v>10</v>
      </c>
      <c r="C15" s="74">
        <v>45715</v>
      </c>
      <c r="D15" s="21" t="s">
        <v>39</v>
      </c>
      <c r="E15" s="76" t="s">
        <v>527</v>
      </c>
      <c r="F15" s="77">
        <v>35</v>
      </c>
      <c r="G15" s="77">
        <v>52</v>
      </c>
      <c r="H15" s="77">
        <v>17</v>
      </c>
      <c r="I15" s="78">
        <v>60</v>
      </c>
      <c r="J15" s="76">
        <f t="shared" ref="J15" si="4">H15*I15</f>
        <v>1020</v>
      </c>
      <c r="K15" s="8"/>
      <c r="V15" s="5">
        <f t="shared" si="0"/>
        <v>1</v>
      </c>
      <c r="W15" s="5">
        <f t="shared" si="1"/>
        <v>0</v>
      </c>
    </row>
    <row r="16" spans="1:23" s="5" customFormat="1" ht="15.75" customHeight="1">
      <c r="A16" s="7"/>
      <c r="B16" s="19">
        <f t="shared" si="2"/>
        <v>11</v>
      </c>
      <c r="C16" s="74">
        <v>45715</v>
      </c>
      <c r="D16" s="21" t="s">
        <v>39</v>
      </c>
      <c r="E16" s="21" t="s">
        <v>526</v>
      </c>
      <c r="F16" s="19">
        <v>5</v>
      </c>
      <c r="G16" s="19">
        <v>106</v>
      </c>
      <c r="H16" s="19">
        <v>101</v>
      </c>
      <c r="I16" s="20">
        <v>240</v>
      </c>
      <c r="J16" s="76">
        <f t="shared" si="3"/>
        <v>24240</v>
      </c>
      <c r="K16" s="8"/>
      <c r="M16" s="5" t="s">
        <v>17</v>
      </c>
      <c r="V16" s="5">
        <f t="shared" si="0"/>
        <v>1</v>
      </c>
      <c r="W16" s="5">
        <f t="shared" si="1"/>
        <v>0</v>
      </c>
    </row>
    <row r="17" spans="1:23" s="5" customFormat="1" ht="15.75" customHeight="1">
      <c r="A17" s="7"/>
      <c r="B17" s="19">
        <f t="shared" si="2"/>
        <v>12</v>
      </c>
      <c r="C17" s="74">
        <v>45715</v>
      </c>
      <c r="D17" s="21" t="s">
        <v>39</v>
      </c>
      <c r="E17" s="21" t="s">
        <v>353</v>
      </c>
      <c r="F17" s="19">
        <v>10</v>
      </c>
      <c r="G17" s="19">
        <v>24</v>
      </c>
      <c r="H17" s="19">
        <v>14</v>
      </c>
      <c r="I17" s="20">
        <v>130</v>
      </c>
      <c r="J17" s="76">
        <f t="shared" si="3"/>
        <v>1820</v>
      </c>
      <c r="K17" s="8"/>
      <c r="V17" s="5">
        <f t="shared" si="0"/>
        <v>1</v>
      </c>
      <c r="W17" s="5">
        <f t="shared" si="1"/>
        <v>0</v>
      </c>
    </row>
    <row r="18" spans="1:23" s="5" customFormat="1" ht="15" customHeight="1">
      <c r="A18" s="7"/>
      <c r="B18" s="19">
        <v>13</v>
      </c>
      <c r="C18" s="74"/>
      <c r="D18" s="21"/>
      <c r="E18" s="21"/>
      <c r="F18" s="19"/>
      <c r="G18" s="19"/>
      <c r="H18" s="19"/>
      <c r="I18" s="20"/>
      <c r="J18" s="21">
        <f t="shared" si="3"/>
        <v>0</v>
      </c>
      <c r="K18" s="8"/>
      <c r="V18" s="5">
        <f t="shared" si="0"/>
        <v>0</v>
      </c>
      <c r="W18" s="5">
        <f t="shared" si="1"/>
        <v>0</v>
      </c>
    </row>
    <row r="19" spans="1:23" s="5" customFormat="1">
      <c r="A19" s="7"/>
      <c r="B19" s="19">
        <f t="shared" si="2"/>
        <v>14</v>
      </c>
      <c r="C19" s="74"/>
      <c r="D19" s="21"/>
      <c r="E19" s="21"/>
      <c r="F19" s="19"/>
      <c r="G19" s="19"/>
      <c r="H19" s="19"/>
      <c r="I19" s="20"/>
      <c r="J19" s="21">
        <f t="shared" si="3"/>
        <v>0</v>
      </c>
      <c r="K19" s="8"/>
      <c r="M19"/>
      <c r="N19"/>
      <c r="O19"/>
      <c r="P19"/>
      <c r="Q19"/>
      <c r="R19"/>
      <c r="V19" s="5">
        <f t="shared" si="0"/>
        <v>0</v>
      </c>
      <c r="W19" s="5">
        <f t="shared" si="1"/>
        <v>0</v>
      </c>
    </row>
    <row r="20" spans="1:23" s="5" customFormat="1">
      <c r="A20" s="7"/>
      <c r="B20" s="19">
        <f t="shared" si="2"/>
        <v>15</v>
      </c>
      <c r="C20" s="74"/>
      <c r="D20" s="21"/>
      <c r="E20" s="21"/>
      <c r="F20" s="19"/>
      <c r="G20" s="19"/>
      <c r="H20" s="19"/>
      <c r="I20" s="20"/>
      <c r="J20" s="21">
        <f t="shared" si="3"/>
        <v>0</v>
      </c>
      <c r="K20" s="8"/>
      <c r="M20"/>
      <c r="N20"/>
      <c r="O20"/>
      <c r="P20"/>
      <c r="Q20"/>
      <c r="R20"/>
      <c r="V20" s="5">
        <f t="shared" si="0"/>
        <v>0</v>
      </c>
      <c r="W20" s="5">
        <f t="shared" si="1"/>
        <v>0</v>
      </c>
    </row>
    <row r="21" spans="1:23" s="5" customFormat="1" ht="15.75" thickBot="1">
      <c r="A21" s="7"/>
      <c r="B21" s="104">
        <f>B20+1</f>
        <v>16</v>
      </c>
      <c r="C21" s="108"/>
      <c r="D21" s="21"/>
      <c r="E21" s="25"/>
      <c r="F21" s="50"/>
      <c r="G21" s="50"/>
      <c r="H21" s="50"/>
      <c r="I21" s="26"/>
      <c r="J21" s="25">
        <f t="shared" si="3"/>
        <v>0</v>
      </c>
      <c r="K21" s="8"/>
      <c r="M21"/>
      <c r="N21"/>
      <c r="O21"/>
      <c r="P21"/>
      <c r="Q21"/>
      <c r="R21"/>
      <c r="V21" s="5">
        <f t="shared" si="0"/>
        <v>0</v>
      </c>
      <c r="W21" s="5">
        <f t="shared" si="1"/>
        <v>0</v>
      </c>
    </row>
    <row r="22" spans="1:23" s="5" customFormat="1" ht="24" thickBot="1">
      <c r="A22" s="7"/>
      <c r="B22" s="127" t="s">
        <v>19</v>
      </c>
      <c r="C22" s="163"/>
      <c r="D22" s="163"/>
      <c r="E22" s="163"/>
      <c r="F22" s="163"/>
      <c r="G22" s="163"/>
      <c r="H22" s="164"/>
      <c r="I22" s="83" t="s">
        <v>20</v>
      </c>
      <c r="J22" s="84">
        <f>SUM(J6:J21)</f>
        <v>70570</v>
      </c>
      <c r="K22" s="8"/>
      <c r="M22"/>
      <c r="N22"/>
      <c r="O22"/>
      <c r="P22"/>
      <c r="Q22"/>
      <c r="R22"/>
      <c r="V22" s="5">
        <f>SUM(V6:V21)</f>
        <v>11</v>
      </c>
      <c r="W22" s="5">
        <f>SUM(W6:W21)</f>
        <v>1</v>
      </c>
    </row>
    <row r="23" spans="1:23" s="5" customFormat="1" ht="30" customHeight="1" thickBot="1">
      <c r="A23" s="29"/>
      <c r="B23" s="30"/>
      <c r="C23" s="30"/>
      <c r="D23" s="30"/>
      <c r="E23" s="30"/>
      <c r="F23" s="30"/>
      <c r="G23" s="30"/>
      <c r="H23" s="31"/>
      <c r="I23" s="30"/>
      <c r="J23" s="31"/>
      <c r="K23" s="32"/>
      <c r="M23"/>
      <c r="N23"/>
      <c r="O23"/>
      <c r="P23"/>
      <c r="Q23"/>
      <c r="R23"/>
    </row>
  </sheetData>
  <mergeCells count="24">
    <mergeCell ref="M8:O10"/>
    <mergeCell ref="P8:R10"/>
    <mergeCell ref="B22:H22"/>
    <mergeCell ref="M6:M7"/>
    <mergeCell ref="N6:N7"/>
    <mergeCell ref="O6:O7"/>
    <mergeCell ref="P6:P7"/>
    <mergeCell ref="Q6:Q7"/>
    <mergeCell ref="R6:R7"/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</mergeCells>
  <hyperlinks>
    <hyperlink ref="M1" location="'MASTER '!A1" display="Back"/>
    <hyperlink ref="B22" r:id="rId1"/>
    <hyperlink ref="M4:M5" location="'JAN 2025'!A1" display="INDEX OPTION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W23"/>
  <sheetViews>
    <sheetView workbookViewId="0">
      <selection activeCell="R4" sqref="R4:R5"/>
    </sheetView>
  </sheetViews>
  <sheetFormatPr defaultRowHeight="15"/>
  <cols>
    <col min="1" max="1" width="4.140625" customWidth="1"/>
    <col min="2" max="2" width="4.5703125" customWidth="1"/>
    <col min="3" max="3" width="11.28515625" customWidth="1"/>
    <col min="5" max="5" width="20.85546875" customWidth="1"/>
    <col min="6" max="6" width="11.85546875" customWidth="1"/>
    <col min="7" max="7" width="11.140625" customWidth="1"/>
    <col min="8" max="8" width="12" customWidth="1"/>
    <col min="10" max="10" width="10" customWidth="1"/>
    <col min="11" max="11" width="4.140625" customWidth="1"/>
    <col min="13" max="13" width="16.42578125" customWidth="1"/>
    <col min="14" max="14" width="10.140625" customWidth="1"/>
    <col min="18" max="18" width="11.28515625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45717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518</v>
      </c>
      <c r="C4" s="172"/>
      <c r="D4" s="172"/>
      <c r="E4" s="172"/>
      <c r="F4" s="172"/>
      <c r="G4" s="172"/>
      <c r="H4" s="172"/>
      <c r="I4" s="172"/>
      <c r="J4" s="173"/>
      <c r="K4" s="8"/>
      <c r="M4" s="228" t="s">
        <v>25</v>
      </c>
      <c r="N4" s="176">
        <f>COUNT(C6:C21)</f>
        <v>12</v>
      </c>
      <c r="O4" s="178">
        <f>V22</f>
        <v>10</v>
      </c>
      <c r="P4" s="178">
        <f>W22</f>
        <v>2</v>
      </c>
      <c r="Q4" s="180">
        <v>0</v>
      </c>
      <c r="R4" s="182">
        <f>O4/N4</f>
        <v>0.83333333333333337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523</v>
      </c>
      <c r="J5" s="14" t="s">
        <v>16</v>
      </c>
      <c r="K5" s="8"/>
      <c r="M5" s="229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9">
        <v>1</v>
      </c>
      <c r="C6" s="74">
        <v>45720</v>
      </c>
      <c r="D6" s="21" t="s">
        <v>39</v>
      </c>
      <c r="E6" s="21" t="s">
        <v>298</v>
      </c>
      <c r="F6" s="19">
        <v>50</v>
      </c>
      <c r="G6" s="19">
        <v>95</v>
      </c>
      <c r="H6" s="19">
        <v>45</v>
      </c>
      <c r="I6" s="20">
        <v>40</v>
      </c>
      <c r="J6" s="21">
        <f>H6*I6</f>
        <v>1800</v>
      </c>
      <c r="K6" s="8"/>
      <c r="M6" s="211" t="s">
        <v>72</v>
      </c>
      <c r="N6" s="213">
        <f>SUM(N4:N5)</f>
        <v>12</v>
      </c>
      <c r="O6" s="213">
        <f>SUM(O4:O5)</f>
        <v>10</v>
      </c>
      <c r="P6" s="213">
        <f>SUM(P4:P5)</f>
        <v>2</v>
      </c>
      <c r="Q6" s="213">
        <f>SUM(Q4:Q5)</f>
        <v>0</v>
      </c>
      <c r="R6" s="182">
        <f>O6/N6</f>
        <v>0.83333333333333337</v>
      </c>
      <c r="V6" s="5">
        <f>IF($J6&gt;0,1,0)</f>
        <v>1</v>
      </c>
      <c r="W6" s="5">
        <f>IF($J6&lt;0,1,0)</f>
        <v>0</v>
      </c>
    </row>
    <row r="7" spans="1:23" s="5" customFormat="1" ht="15.75" thickBot="1">
      <c r="A7" s="7"/>
      <c r="B7" s="19">
        <f>B6+1</f>
        <v>2</v>
      </c>
      <c r="C7" s="74">
        <v>45722</v>
      </c>
      <c r="D7" s="21" t="s">
        <v>39</v>
      </c>
      <c r="E7" s="21" t="s">
        <v>529</v>
      </c>
      <c r="F7" s="19">
        <v>25</v>
      </c>
      <c r="G7" s="19">
        <v>55</v>
      </c>
      <c r="H7" s="19">
        <v>30</v>
      </c>
      <c r="I7" s="20">
        <v>150</v>
      </c>
      <c r="J7" s="21">
        <f>H7*I7</f>
        <v>4500</v>
      </c>
      <c r="K7" s="8"/>
      <c r="M7" s="212"/>
      <c r="N7" s="214"/>
      <c r="O7" s="214"/>
      <c r="P7" s="214"/>
      <c r="Q7" s="214"/>
      <c r="R7" s="215"/>
      <c r="V7" s="5">
        <f t="shared" ref="V7:V21" si="0">IF($J7&gt;0,1,0)</f>
        <v>1</v>
      </c>
      <c r="W7" s="5">
        <f t="shared" ref="W7:W21" si="1">IF($J7&lt;0,1,0)</f>
        <v>0</v>
      </c>
    </row>
    <row r="8" spans="1:23" s="5" customFormat="1">
      <c r="A8" s="7"/>
      <c r="B8" s="19">
        <f t="shared" ref="B8:B20" si="2">B7+1</f>
        <v>3</v>
      </c>
      <c r="C8" s="74">
        <v>45727</v>
      </c>
      <c r="D8" s="21" t="s">
        <v>39</v>
      </c>
      <c r="E8" s="21" t="s">
        <v>530</v>
      </c>
      <c r="F8" s="19">
        <v>70</v>
      </c>
      <c r="G8" s="19">
        <v>210</v>
      </c>
      <c r="H8" s="19">
        <v>140</v>
      </c>
      <c r="I8" s="20">
        <v>40</v>
      </c>
      <c r="J8" s="21">
        <f>H8*I8</f>
        <v>5600</v>
      </c>
      <c r="K8" s="8"/>
      <c r="M8" s="193" t="s">
        <v>18</v>
      </c>
      <c r="N8" s="194"/>
      <c r="O8" s="195"/>
      <c r="P8" s="202">
        <f>R6</f>
        <v>0.83333333333333337</v>
      </c>
      <c r="Q8" s="203"/>
      <c r="R8" s="204"/>
      <c r="V8" s="5">
        <f>IF($J8&gt;0,1,0)</f>
        <v>1</v>
      </c>
      <c r="W8" s="5">
        <f>IF($J8&lt;0,1,0)</f>
        <v>0</v>
      </c>
    </row>
    <row r="9" spans="1:23" s="5" customFormat="1">
      <c r="A9" s="7"/>
      <c r="B9" s="19">
        <f t="shared" si="2"/>
        <v>4</v>
      </c>
      <c r="C9" s="74">
        <v>45729</v>
      </c>
      <c r="D9" s="21" t="s">
        <v>39</v>
      </c>
      <c r="E9" s="21" t="s">
        <v>331</v>
      </c>
      <c r="F9" s="19">
        <v>15</v>
      </c>
      <c r="G9" s="19">
        <v>120</v>
      </c>
      <c r="H9" s="19">
        <v>105</v>
      </c>
      <c r="I9" s="20">
        <v>150</v>
      </c>
      <c r="J9" s="21">
        <f t="shared" ref="J9:J21" si="3">H9*I9</f>
        <v>15750</v>
      </c>
      <c r="K9" s="8"/>
      <c r="M9" s="196"/>
      <c r="N9" s="197"/>
      <c r="O9" s="198"/>
      <c r="P9" s="205"/>
      <c r="Q9" s="206"/>
      <c r="R9" s="207"/>
      <c r="V9" s="5">
        <f>IF($J9&gt;0,1,0)</f>
        <v>1</v>
      </c>
      <c r="W9" s="5">
        <f>IF($J9&lt;0,1,0)</f>
        <v>0</v>
      </c>
    </row>
    <row r="10" spans="1:23" s="5" customFormat="1" ht="15.75" thickBot="1">
      <c r="A10" s="7"/>
      <c r="B10" s="19">
        <f t="shared" si="2"/>
        <v>5</v>
      </c>
      <c r="C10" s="74">
        <v>45734</v>
      </c>
      <c r="D10" s="21" t="s">
        <v>39</v>
      </c>
      <c r="E10" s="21" t="s">
        <v>531</v>
      </c>
      <c r="F10" s="19">
        <v>60</v>
      </c>
      <c r="G10" s="19">
        <v>110</v>
      </c>
      <c r="H10" s="19">
        <v>50</v>
      </c>
      <c r="I10" s="20">
        <v>40</v>
      </c>
      <c r="J10" s="21">
        <f t="shared" si="3"/>
        <v>2000</v>
      </c>
      <c r="K10" s="8"/>
      <c r="M10" s="199"/>
      <c r="N10" s="200"/>
      <c r="O10" s="201"/>
      <c r="P10" s="208"/>
      <c r="Q10" s="209"/>
      <c r="R10" s="210"/>
      <c r="V10" s="5">
        <f>IF($J10&gt;0,1,0)</f>
        <v>1</v>
      </c>
      <c r="W10" s="5">
        <f>IF($J10&lt;0,1,0)</f>
        <v>0</v>
      </c>
    </row>
    <row r="11" spans="1:23" s="5" customFormat="1">
      <c r="A11" s="7"/>
      <c r="B11" s="19">
        <f t="shared" si="2"/>
        <v>6</v>
      </c>
      <c r="C11" s="74">
        <v>45736</v>
      </c>
      <c r="D11" s="21" t="s">
        <v>39</v>
      </c>
      <c r="E11" s="21" t="s">
        <v>532</v>
      </c>
      <c r="F11" s="19">
        <v>25</v>
      </c>
      <c r="G11" s="19">
        <v>63</v>
      </c>
      <c r="H11" s="19">
        <v>38</v>
      </c>
      <c r="I11" s="20">
        <v>150</v>
      </c>
      <c r="J11" s="21">
        <f t="shared" si="3"/>
        <v>5700</v>
      </c>
      <c r="K11" s="8"/>
      <c r="M11" s="5" t="s">
        <v>17</v>
      </c>
      <c r="V11" s="5">
        <f t="shared" si="0"/>
        <v>1</v>
      </c>
      <c r="W11" s="5">
        <f t="shared" si="1"/>
        <v>0</v>
      </c>
    </row>
    <row r="12" spans="1:23" s="5" customFormat="1" ht="15" customHeight="1">
      <c r="A12" s="7"/>
      <c r="B12" s="19">
        <f>B11+1</f>
        <v>7</v>
      </c>
      <c r="C12" s="74">
        <v>45741</v>
      </c>
      <c r="D12" s="21" t="s">
        <v>39</v>
      </c>
      <c r="E12" s="76" t="s">
        <v>507</v>
      </c>
      <c r="F12" s="77">
        <v>70</v>
      </c>
      <c r="G12" s="77">
        <v>100</v>
      </c>
      <c r="H12" s="77">
        <v>30</v>
      </c>
      <c r="I12" s="20">
        <v>40</v>
      </c>
      <c r="J12" s="21">
        <f t="shared" si="3"/>
        <v>1200</v>
      </c>
      <c r="K12" s="8"/>
      <c r="M12" s="5" t="s">
        <v>17</v>
      </c>
      <c r="V12" s="5">
        <f t="shared" si="0"/>
        <v>1</v>
      </c>
      <c r="W12" s="5">
        <f t="shared" si="1"/>
        <v>0</v>
      </c>
    </row>
    <row r="13" spans="1:23" s="5" customFormat="1" ht="15" customHeight="1">
      <c r="A13" s="7"/>
      <c r="B13" s="77">
        <f t="shared" si="2"/>
        <v>8</v>
      </c>
      <c r="C13" s="74">
        <v>45741</v>
      </c>
      <c r="D13" s="21" t="s">
        <v>39</v>
      </c>
      <c r="E13" s="21" t="s">
        <v>381</v>
      </c>
      <c r="F13" s="19">
        <v>50</v>
      </c>
      <c r="G13" s="19">
        <v>64</v>
      </c>
      <c r="H13" s="19">
        <v>14</v>
      </c>
      <c r="I13" s="20">
        <v>60</v>
      </c>
      <c r="J13" s="21">
        <f t="shared" si="3"/>
        <v>840</v>
      </c>
      <c r="K13" s="8"/>
      <c r="V13" s="5">
        <f t="shared" si="0"/>
        <v>1</v>
      </c>
      <c r="W13" s="5">
        <f t="shared" si="1"/>
        <v>0</v>
      </c>
    </row>
    <row r="14" spans="1:23" s="5" customFormat="1" ht="15" customHeight="1">
      <c r="A14" s="7"/>
      <c r="B14" s="77">
        <f t="shared" si="2"/>
        <v>9</v>
      </c>
      <c r="C14" s="74">
        <v>45743</v>
      </c>
      <c r="D14" s="21" t="s">
        <v>39</v>
      </c>
      <c r="E14" s="76" t="s">
        <v>520</v>
      </c>
      <c r="F14" s="77">
        <v>20</v>
      </c>
      <c r="G14" s="77">
        <v>9</v>
      </c>
      <c r="H14" s="77">
        <v>-11</v>
      </c>
      <c r="I14" s="78">
        <v>150</v>
      </c>
      <c r="J14" s="21">
        <f>H14*I14</f>
        <v>-1650</v>
      </c>
      <c r="K14" s="8"/>
      <c r="V14" s="5">
        <f t="shared" si="0"/>
        <v>0</v>
      </c>
      <c r="W14" s="5">
        <f t="shared" si="1"/>
        <v>1</v>
      </c>
    </row>
    <row r="15" spans="1:23" s="5" customFormat="1" ht="15" customHeight="1">
      <c r="A15" s="7"/>
      <c r="B15" s="19">
        <f t="shared" si="2"/>
        <v>10</v>
      </c>
      <c r="C15" s="74">
        <v>45743</v>
      </c>
      <c r="D15" s="21" t="s">
        <v>39</v>
      </c>
      <c r="E15" s="76" t="s">
        <v>473</v>
      </c>
      <c r="F15" s="77">
        <v>30</v>
      </c>
      <c r="G15" s="77">
        <v>48</v>
      </c>
      <c r="H15" s="77">
        <v>18</v>
      </c>
      <c r="I15" s="78">
        <v>60</v>
      </c>
      <c r="J15" s="76">
        <f t="shared" ref="J15" si="4">H15*I15</f>
        <v>1080</v>
      </c>
      <c r="K15" s="8"/>
      <c r="V15" s="5">
        <f t="shared" si="0"/>
        <v>1</v>
      </c>
      <c r="W15" s="5">
        <f t="shared" si="1"/>
        <v>0</v>
      </c>
    </row>
    <row r="16" spans="1:23" s="5" customFormat="1" ht="15.75" customHeight="1">
      <c r="A16" s="7"/>
      <c r="B16" s="19">
        <f t="shared" si="2"/>
        <v>11</v>
      </c>
      <c r="C16" s="74">
        <v>45743</v>
      </c>
      <c r="D16" s="21" t="s">
        <v>39</v>
      </c>
      <c r="E16" s="21" t="s">
        <v>533</v>
      </c>
      <c r="F16" s="19">
        <v>5</v>
      </c>
      <c r="G16" s="19">
        <v>0</v>
      </c>
      <c r="H16" s="19">
        <v>-5</v>
      </c>
      <c r="I16" s="20">
        <v>240</v>
      </c>
      <c r="J16" s="76">
        <f t="shared" si="3"/>
        <v>-1200</v>
      </c>
      <c r="K16" s="8"/>
      <c r="M16" s="5" t="s">
        <v>17</v>
      </c>
      <c r="V16" s="5">
        <f t="shared" si="0"/>
        <v>0</v>
      </c>
      <c r="W16" s="5">
        <f t="shared" si="1"/>
        <v>1</v>
      </c>
    </row>
    <row r="17" spans="1:23" s="5" customFormat="1" ht="15.75" customHeight="1" thickBot="1">
      <c r="A17" s="7"/>
      <c r="B17" s="19">
        <f t="shared" si="2"/>
        <v>12</v>
      </c>
      <c r="C17" s="74">
        <v>45743</v>
      </c>
      <c r="D17" s="21" t="s">
        <v>39</v>
      </c>
      <c r="E17" s="21" t="s">
        <v>534</v>
      </c>
      <c r="F17" s="19">
        <v>15</v>
      </c>
      <c r="G17" s="19">
        <v>22</v>
      </c>
      <c r="H17" s="19">
        <v>7</v>
      </c>
      <c r="I17" s="20">
        <v>130</v>
      </c>
      <c r="J17" s="76">
        <f t="shared" si="3"/>
        <v>910</v>
      </c>
      <c r="K17" s="8"/>
      <c r="V17" s="5">
        <f t="shared" si="0"/>
        <v>1</v>
      </c>
      <c r="W17" s="5">
        <f t="shared" si="1"/>
        <v>0</v>
      </c>
    </row>
    <row r="18" spans="1:23" s="5" customFormat="1" ht="15" hidden="1" customHeight="1">
      <c r="A18" s="7"/>
      <c r="B18" s="19">
        <v>13</v>
      </c>
      <c r="C18" s="74"/>
      <c r="D18" s="21"/>
      <c r="E18" s="21"/>
      <c r="F18" s="19"/>
      <c r="G18" s="19"/>
      <c r="H18" s="19"/>
      <c r="I18" s="20"/>
      <c r="J18" s="21">
        <f t="shared" si="3"/>
        <v>0</v>
      </c>
      <c r="K18" s="8"/>
      <c r="V18" s="5">
        <f t="shared" si="0"/>
        <v>0</v>
      </c>
      <c r="W18" s="5">
        <f t="shared" si="1"/>
        <v>0</v>
      </c>
    </row>
    <row r="19" spans="1:23" s="5" customFormat="1" hidden="1">
      <c r="A19" s="7"/>
      <c r="B19" s="19">
        <f t="shared" si="2"/>
        <v>14</v>
      </c>
      <c r="C19" s="74"/>
      <c r="D19" s="21"/>
      <c r="E19" s="21"/>
      <c r="F19" s="19"/>
      <c r="G19" s="19"/>
      <c r="H19" s="19"/>
      <c r="I19" s="20"/>
      <c r="J19" s="21">
        <f t="shared" si="3"/>
        <v>0</v>
      </c>
      <c r="K19" s="8"/>
      <c r="M19"/>
      <c r="N19"/>
      <c r="O19"/>
      <c r="P19"/>
      <c r="Q19"/>
      <c r="R19"/>
      <c r="V19" s="5">
        <f t="shared" si="0"/>
        <v>0</v>
      </c>
      <c r="W19" s="5">
        <f t="shared" si="1"/>
        <v>0</v>
      </c>
    </row>
    <row r="20" spans="1:23" s="5" customFormat="1" hidden="1">
      <c r="A20" s="7"/>
      <c r="B20" s="19">
        <f t="shared" si="2"/>
        <v>15</v>
      </c>
      <c r="C20" s="74"/>
      <c r="D20" s="21"/>
      <c r="E20" s="21"/>
      <c r="F20" s="19"/>
      <c r="G20" s="19"/>
      <c r="H20" s="19"/>
      <c r="I20" s="20"/>
      <c r="J20" s="21">
        <f t="shared" si="3"/>
        <v>0</v>
      </c>
      <c r="K20" s="8"/>
      <c r="M20"/>
      <c r="N20"/>
      <c r="O20"/>
      <c r="P20"/>
      <c r="Q20"/>
      <c r="R20"/>
      <c r="V20" s="5">
        <f t="shared" si="0"/>
        <v>0</v>
      </c>
      <c r="W20" s="5">
        <f t="shared" si="1"/>
        <v>0</v>
      </c>
    </row>
    <row r="21" spans="1:23" s="5" customFormat="1" ht="15.75" hidden="1" thickBot="1">
      <c r="A21" s="7"/>
      <c r="B21" s="104">
        <f>B20+1</f>
        <v>16</v>
      </c>
      <c r="C21" s="108"/>
      <c r="D21" s="21"/>
      <c r="E21" s="25"/>
      <c r="F21" s="50"/>
      <c r="G21" s="50"/>
      <c r="H21" s="50"/>
      <c r="I21" s="26"/>
      <c r="J21" s="25">
        <f t="shared" si="3"/>
        <v>0</v>
      </c>
      <c r="K21" s="8"/>
      <c r="M21"/>
      <c r="N21"/>
      <c r="O21"/>
      <c r="P21"/>
      <c r="Q21"/>
      <c r="R21"/>
      <c r="V21" s="5">
        <f t="shared" si="0"/>
        <v>0</v>
      </c>
      <c r="W21" s="5">
        <f t="shared" si="1"/>
        <v>0</v>
      </c>
    </row>
    <row r="22" spans="1:23" s="5" customFormat="1" ht="24" thickBot="1">
      <c r="A22" s="7"/>
      <c r="B22" s="127" t="s">
        <v>19</v>
      </c>
      <c r="C22" s="163"/>
      <c r="D22" s="163"/>
      <c r="E22" s="163"/>
      <c r="F22" s="163"/>
      <c r="G22" s="163"/>
      <c r="H22" s="164"/>
      <c r="I22" s="83" t="s">
        <v>20</v>
      </c>
      <c r="J22" s="84">
        <f>SUM(J6:J21)</f>
        <v>36530</v>
      </c>
      <c r="K22" s="8"/>
      <c r="M22"/>
      <c r="N22"/>
      <c r="O22"/>
      <c r="P22"/>
      <c r="Q22"/>
      <c r="R22"/>
      <c r="V22" s="5">
        <f>SUM(V6:V21)</f>
        <v>10</v>
      </c>
      <c r="W22" s="5">
        <f>SUM(W6:W21)</f>
        <v>2</v>
      </c>
    </row>
    <row r="23" spans="1:23" s="5" customFormat="1" ht="30" customHeight="1" thickBot="1">
      <c r="A23" s="29"/>
      <c r="B23" s="30"/>
      <c r="C23" s="30"/>
      <c r="D23" s="30"/>
      <c r="E23" s="30"/>
      <c r="F23" s="30"/>
      <c r="G23" s="30"/>
      <c r="H23" s="31"/>
      <c r="I23" s="30"/>
      <c r="J23" s="31"/>
      <c r="K23" s="32"/>
      <c r="M23"/>
      <c r="N23"/>
      <c r="O23"/>
      <c r="P23"/>
      <c r="Q23"/>
      <c r="R23"/>
    </row>
  </sheetData>
  <mergeCells count="2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M8:O10"/>
    <mergeCell ref="P8:R10"/>
    <mergeCell ref="B22:H22"/>
    <mergeCell ref="M6:M7"/>
    <mergeCell ref="N6:N7"/>
    <mergeCell ref="O6:O7"/>
    <mergeCell ref="P6:P7"/>
    <mergeCell ref="Q6:Q7"/>
    <mergeCell ref="R6:R7"/>
  </mergeCells>
  <hyperlinks>
    <hyperlink ref="M1" location="'MASTER '!A1" display="Back"/>
    <hyperlink ref="B22" r:id="rId1"/>
    <hyperlink ref="M4:M5" location="'JAN 2025'!A1" display="INDEX OPTION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W21"/>
  <sheetViews>
    <sheetView workbookViewId="0">
      <selection activeCell="M20" sqref="M20"/>
    </sheetView>
  </sheetViews>
  <sheetFormatPr defaultRowHeight="15"/>
  <cols>
    <col min="1" max="1" width="5" customWidth="1"/>
    <col min="3" max="3" width="10.140625" customWidth="1"/>
    <col min="5" max="5" width="20.85546875" customWidth="1"/>
    <col min="6" max="6" width="11.5703125" customWidth="1"/>
    <col min="7" max="7" width="10.85546875" customWidth="1"/>
    <col min="8" max="8" width="13.140625" customWidth="1"/>
    <col min="10" max="10" width="11" customWidth="1"/>
    <col min="11" max="11" width="5.28515625" customWidth="1"/>
    <col min="13" max="13" width="14.7109375" customWidth="1"/>
    <col min="14" max="14" width="9.85546875" customWidth="1"/>
    <col min="18" max="18" width="11" customWidth="1"/>
    <col min="22" max="23" width="0" hidden="1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45748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518</v>
      </c>
      <c r="C4" s="172"/>
      <c r="D4" s="172"/>
      <c r="E4" s="172"/>
      <c r="F4" s="172"/>
      <c r="G4" s="172"/>
      <c r="H4" s="172"/>
      <c r="I4" s="172"/>
      <c r="J4" s="173"/>
      <c r="K4" s="8"/>
      <c r="M4" s="228" t="s">
        <v>25</v>
      </c>
      <c r="N4" s="176">
        <f>COUNT(C6:C19)</f>
        <v>14</v>
      </c>
      <c r="O4" s="178">
        <f>V20</f>
        <v>13</v>
      </c>
      <c r="P4" s="178">
        <f>W20</f>
        <v>1</v>
      </c>
      <c r="Q4" s="180">
        <v>0</v>
      </c>
      <c r="R4" s="182">
        <f>O4/N4</f>
        <v>0.9285714285714286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523</v>
      </c>
      <c r="J5" s="14" t="s">
        <v>16</v>
      </c>
      <c r="K5" s="8"/>
      <c r="M5" s="229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9">
        <v>1</v>
      </c>
      <c r="C6" s="74">
        <v>45748</v>
      </c>
      <c r="D6" s="21" t="s">
        <v>39</v>
      </c>
      <c r="E6" s="21" t="s">
        <v>535</v>
      </c>
      <c r="F6" s="19">
        <v>50</v>
      </c>
      <c r="G6" s="19">
        <v>220</v>
      </c>
      <c r="H6" s="19">
        <v>170</v>
      </c>
      <c r="I6" s="20">
        <v>40</v>
      </c>
      <c r="J6" s="21">
        <f>H6*I6</f>
        <v>6800</v>
      </c>
      <c r="K6" s="8"/>
      <c r="M6" s="211" t="s">
        <v>72</v>
      </c>
      <c r="N6" s="213">
        <f>SUM(N4:N5)</f>
        <v>14</v>
      </c>
      <c r="O6" s="213">
        <f>SUM(O4:O5)</f>
        <v>13</v>
      </c>
      <c r="P6" s="213">
        <f>SUM(P4:P5)</f>
        <v>1</v>
      </c>
      <c r="Q6" s="213">
        <f>SUM(Q4:Q5)</f>
        <v>0</v>
      </c>
      <c r="R6" s="182">
        <f>O6/N6</f>
        <v>0.9285714285714286</v>
      </c>
      <c r="V6" s="5">
        <f>IF($J6&gt;0,1,0)</f>
        <v>1</v>
      </c>
      <c r="W6" s="5">
        <f>IF($J6&lt;0,1,0)</f>
        <v>0</v>
      </c>
    </row>
    <row r="7" spans="1:23" s="5" customFormat="1" ht="15.75" thickBot="1">
      <c r="A7" s="7"/>
      <c r="B7" s="19">
        <f>B6+1</f>
        <v>2</v>
      </c>
      <c r="C7" s="74">
        <v>45750</v>
      </c>
      <c r="D7" s="21" t="s">
        <v>39</v>
      </c>
      <c r="E7" s="21" t="s">
        <v>529</v>
      </c>
      <c r="F7" s="19">
        <v>40</v>
      </c>
      <c r="G7" s="19">
        <v>55</v>
      </c>
      <c r="H7" s="19">
        <v>15</v>
      </c>
      <c r="I7" s="20">
        <v>150</v>
      </c>
      <c r="J7" s="21">
        <f t="shared" ref="J7:J18" si="0">H7*I7</f>
        <v>2250</v>
      </c>
      <c r="K7" s="8"/>
      <c r="M7" s="212"/>
      <c r="N7" s="214"/>
      <c r="O7" s="214"/>
      <c r="P7" s="214"/>
      <c r="Q7" s="214"/>
      <c r="R7" s="215"/>
      <c r="V7" s="5">
        <f t="shared" ref="V7:V19" si="1">IF($J7&gt;0,1,0)</f>
        <v>1</v>
      </c>
      <c r="W7" s="5">
        <f t="shared" ref="W7:W19" si="2">IF($J7&lt;0,1,0)</f>
        <v>0</v>
      </c>
    </row>
    <row r="8" spans="1:23" s="5" customFormat="1">
      <c r="A8" s="7"/>
      <c r="B8" s="19">
        <f t="shared" ref="B8:B16" si="3">B7+1</f>
        <v>3</v>
      </c>
      <c r="C8" s="74">
        <v>45755</v>
      </c>
      <c r="D8" s="21" t="s">
        <v>39</v>
      </c>
      <c r="E8" s="21" t="s">
        <v>536</v>
      </c>
      <c r="F8" s="19">
        <v>50</v>
      </c>
      <c r="G8" s="19">
        <v>68</v>
      </c>
      <c r="H8" s="19">
        <v>18</v>
      </c>
      <c r="I8" s="20">
        <v>40</v>
      </c>
      <c r="J8" s="21">
        <f t="shared" si="0"/>
        <v>720</v>
      </c>
      <c r="K8" s="8"/>
      <c r="M8" s="193" t="s">
        <v>18</v>
      </c>
      <c r="N8" s="194"/>
      <c r="O8" s="195"/>
      <c r="P8" s="202">
        <f>R6</f>
        <v>0.9285714285714286</v>
      </c>
      <c r="Q8" s="203"/>
      <c r="R8" s="204"/>
      <c r="V8" s="5">
        <f>IF($J8&gt;0,1,0)</f>
        <v>1</v>
      </c>
      <c r="W8" s="5">
        <f>IF($J8&lt;0,1,0)</f>
        <v>0</v>
      </c>
    </row>
    <row r="9" spans="1:23" s="5" customFormat="1">
      <c r="A9" s="7"/>
      <c r="B9" s="19">
        <f t="shared" si="3"/>
        <v>4</v>
      </c>
      <c r="C9" s="74">
        <v>45756</v>
      </c>
      <c r="D9" s="21" t="s">
        <v>39</v>
      </c>
      <c r="E9" s="21" t="s">
        <v>537</v>
      </c>
      <c r="F9" s="19">
        <v>45</v>
      </c>
      <c r="G9" s="19">
        <v>57</v>
      </c>
      <c r="H9" s="19">
        <v>12</v>
      </c>
      <c r="I9" s="20">
        <v>150</v>
      </c>
      <c r="J9" s="21">
        <f t="shared" si="0"/>
        <v>1800</v>
      </c>
      <c r="K9" s="8"/>
      <c r="M9" s="196"/>
      <c r="N9" s="197"/>
      <c r="O9" s="198"/>
      <c r="P9" s="205"/>
      <c r="Q9" s="206"/>
      <c r="R9" s="207"/>
      <c r="V9" s="5">
        <f>IF($J9&gt;0,1,0)</f>
        <v>1</v>
      </c>
      <c r="W9" s="5">
        <f>IF($J9&lt;0,1,0)</f>
        <v>0</v>
      </c>
    </row>
    <row r="10" spans="1:23" s="5" customFormat="1" ht="15.75" thickBot="1">
      <c r="A10" s="7"/>
      <c r="B10" s="19">
        <f t="shared" si="3"/>
        <v>5</v>
      </c>
      <c r="C10" s="74">
        <v>45762</v>
      </c>
      <c r="D10" s="21" t="s">
        <v>39</v>
      </c>
      <c r="E10" s="21" t="s">
        <v>339</v>
      </c>
      <c r="F10" s="19">
        <v>55</v>
      </c>
      <c r="G10" s="19">
        <v>80</v>
      </c>
      <c r="H10" s="19">
        <v>25</v>
      </c>
      <c r="I10" s="20">
        <v>40</v>
      </c>
      <c r="J10" s="21">
        <f t="shared" si="0"/>
        <v>1000</v>
      </c>
      <c r="K10" s="8"/>
      <c r="M10" s="199"/>
      <c r="N10" s="200"/>
      <c r="O10" s="201"/>
      <c r="P10" s="208"/>
      <c r="Q10" s="209"/>
      <c r="R10" s="210"/>
      <c r="V10" s="5">
        <f>IF($J10&gt;0,1,0)</f>
        <v>1</v>
      </c>
      <c r="W10" s="5">
        <f>IF($J10&lt;0,1,0)</f>
        <v>0</v>
      </c>
    </row>
    <row r="11" spans="1:23" s="5" customFormat="1">
      <c r="A11" s="7"/>
      <c r="B11" s="19">
        <f t="shared" si="3"/>
        <v>6</v>
      </c>
      <c r="C11" s="74">
        <v>45764</v>
      </c>
      <c r="D11" s="21" t="s">
        <v>39</v>
      </c>
      <c r="E11" s="21" t="s">
        <v>538</v>
      </c>
      <c r="F11" s="19">
        <v>20</v>
      </c>
      <c r="G11" s="19">
        <v>275</v>
      </c>
      <c r="H11" s="19">
        <v>255</v>
      </c>
      <c r="I11" s="20">
        <v>150</v>
      </c>
      <c r="J11" s="21">
        <f t="shared" si="0"/>
        <v>38250</v>
      </c>
      <c r="K11" s="8"/>
      <c r="M11" s="5" t="s">
        <v>17</v>
      </c>
      <c r="V11" s="5">
        <f t="shared" si="1"/>
        <v>1</v>
      </c>
      <c r="W11" s="5">
        <f t="shared" si="2"/>
        <v>0</v>
      </c>
    </row>
    <row r="12" spans="1:23" s="5" customFormat="1" ht="15" customHeight="1">
      <c r="A12" s="7"/>
      <c r="B12" s="19">
        <f>B11+1</f>
        <v>7</v>
      </c>
      <c r="C12" s="74">
        <v>45769</v>
      </c>
      <c r="D12" s="21" t="s">
        <v>39</v>
      </c>
      <c r="E12" s="76" t="s">
        <v>539</v>
      </c>
      <c r="F12" s="77">
        <v>50</v>
      </c>
      <c r="G12" s="77">
        <v>60</v>
      </c>
      <c r="H12" s="77">
        <v>10</v>
      </c>
      <c r="I12" s="20">
        <v>40</v>
      </c>
      <c r="J12" s="21">
        <f t="shared" si="0"/>
        <v>400</v>
      </c>
      <c r="K12" s="8"/>
      <c r="M12" s="5" t="s">
        <v>17</v>
      </c>
      <c r="V12" s="5">
        <f t="shared" si="1"/>
        <v>1</v>
      </c>
      <c r="W12" s="5">
        <f t="shared" si="2"/>
        <v>0</v>
      </c>
    </row>
    <row r="13" spans="1:23" s="5" customFormat="1" ht="15" customHeight="1">
      <c r="A13" s="7"/>
      <c r="B13" s="77">
        <f t="shared" si="3"/>
        <v>8</v>
      </c>
      <c r="C13" s="74">
        <v>45771</v>
      </c>
      <c r="D13" s="21" t="s">
        <v>39</v>
      </c>
      <c r="E13" s="21" t="s">
        <v>372</v>
      </c>
      <c r="F13" s="19">
        <v>15</v>
      </c>
      <c r="G13" s="19">
        <v>25</v>
      </c>
      <c r="H13" s="19">
        <v>10</v>
      </c>
      <c r="I13" s="20">
        <v>150</v>
      </c>
      <c r="J13" s="21">
        <f t="shared" si="0"/>
        <v>1500</v>
      </c>
      <c r="K13" s="8"/>
      <c r="V13" s="5">
        <f t="shared" si="1"/>
        <v>1</v>
      </c>
      <c r="W13" s="5">
        <f t="shared" si="2"/>
        <v>0</v>
      </c>
    </row>
    <row r="14" spans="1:23" s="5" customFormat="1" ht="15" customHeight="1">
      <c r="A14" s="7"/>
      <c r="B14" s="77">
        <f t="shared" si="3"/>
        <v>9</v>
      </c>
      <c r="C14" s="74">
        <v>45771</v>
      </c>
      <c r="D14" s="21" t="s">
        <v>39</v>
      </c>
      <c r="E14" s="76" t="s">
        <v>541</v>
      </c>
      <c r="F14" s="77">
        <v>40</v>
      </c>
      <c r="G14" s="77">
        <v>275</v>
      </c>
      <c r="H14" s="77">
        <v>235</v>
      </c>
      <c r="I14" s="78">
        <v>60</v>
      </c>
      <c r="J14" s="21">
        <f t="shared" si="0"/>
        <v>14100</v>
      </c>
      <c r="K14" s="8"/>
      <c r="V14" s="5">
        <f t="shared" si="1"/>
        <v>1</v>
      </c>
      <c r="W14" s="5">
        <f t="shared" si="2"/>
        <v>0</v>
      </c>
    </row>
    <row r="15" spans="1:23" s="5" customFormat="1" ht="15" customHeight="1">
      <c r="A15" s="7"/>
      <c r="B15" s="19">
        <f t="shared" si="3"/>
        <v>10</v>
      </c>
      <c r="C15" s="74">
        <v>45771</v>
      </c>
      <c r="D15" s="21" t="s">
        <v>39</v>
      </c>
      <c r="E15" s="76" t="s">
        <v>385</v>
      </c>
      <c r="F15" s="77">
        <v>10</v>
      </c>
      <c r="G15" s="77">
        <v>23.8</v>
      </c>
      <c r="H15" s="77">
        <v>13.8</v>
      </c>
      <c r="I15" s="78">
        <v>240</v>
      </c>
      <c r="J15" s="21">
        <f t="shared" si="0"/>
        <v>3312</v>
      </c>
      <c r="K15" s="8"/>
      <c r="V15" s="5">
        <f t="shared" si="1"/>
        <v>1</v>
      </c>
      <c r="W15" s="5">
        <f t="shared" si="2"/>
        <v>0</v>
      </c>
    </row>
    <row r="16" spans="1:23" s="5" customFormat="1" ht="15.75" customHeight="1">
      <c r="A16" s="7"/>
      <c r="B16" s="19">
        <f t="shared" si="3"/>
        <v>11</v>
      </c>
      <c r="C16" s="74">
        <v>45771</v>
      </c>
      <c r="D16" s="21" t="s">
        <v>39</v>
      </c>
      <c r="E16" s="21" t="s">
        <v>540</v>
      </c>
      <c r="F16" s="19">
        <v>10</v>
      </c>
      <c r="G16" s="19">
        <v>58</v>
      </c>
      <c r="H16" s="19">
        <v>48</v>
      </c>
      <c r="I16" s="20">
        <v>130</v>
      </c>
      <c r="J16" s="21">
        <f t="shared" si="0"/>
        <v>6240</v>
      </c>
      <c r="K16" s="8"/>
      <c r="M16" s="5" t="s">
        <v>17</v>
      </c>
      <c r="V16" s="5">
        <f t="shared" si="1"/>
        <v>1</v>
      </c>
      <c r="W16" s="5">
        <f t="shared" si="2"/>
        <v>0</v>
      </c>
    </row>
    <row r="17" spans="1:23" s="5" customFormat="1" ht="15.75" customHeight="1">
      <c r="A17" s="7"/>
      <c r="B17" s="19">
        <v>12</v>
      </c>
      <c r="C17" s="74">
        <v>45776</v>
      </c>
      <c r="D17" s="21" t="s">
        <v>39</v>
      </c>
      <c r="E17" s="21" t="s">
        <v>543</v>
      </c>
      <c r="F17" s="19">
        <v>40</v>
      </c>
      <c r="G17" s="19">
        <v>97</v>
      </c>
      <c r="H17" s="19">
        <v>57</v>
      </c>
      <c r="I17" s="20">
        <v>40</v>
      </c>
      <c r="J17" s="21">
        <f t="shared" si="0"/>
        <v>2280</v>
      </c>
      <c r="K17" s="8"/>
      <c r="V17" s="5">
        <f t="shared" si="1"/>
        <v>1</v>
      </c>
      <c r="W17" s="5">
        <f t="shared" si="2"/>
        <v>0</v>
      </c>
    </row>
    <row r="18" spans="1:23" s="5" customFormat="1" ht="15.75" customHeight="1">
      <c r="A18" s="7"/>
      <c r="B18" s="19">
        <v>13</v>
      </c>
      <c r="C18" s="74">
        <v>45776</v>
      </c>
      <c r="D18" s="21" t="s">
        <v>39</v>
      </c>
      <c r="E18" s="21" t="s">
        <v>542</v>
      </c>
      <c r="F18" s="19">
        <v>45</v>
      </c>
      <c r="G18" s="19">
        <v>0</v>
      </c>
      <c r="H18" s="19">
        <v>-45</v>
      </c>
      <c r="I18" s="20">
        <v>60</v>
      </c>
      <c r="J18" s="21">
        <f t="shared" si="0"/>
        <v>-2700</v>
      </c>
      <c r="K18" s="8"/>
      <c r="V18" s="5">
        <f t="shared" si="1"/>
        <v>0</v>
      </c>
      <c r="W18" s="5">
        <f t="shared" si="2"/>
        <v>1</v>
      </c>
    </row>
    <row r="19" spans="1:23" s="5" customFormat="1" ht="15.75" customHeight="1" thickBot="1">
      <c r="A19" s="7"/>
      <c r="B19" s="19">
        <v>14</v>
      </c>
      <c r="C19" s="74">
        <v>45777</v>
      </c>
      <c r="D19" s="21" t="s">
        <v>39</v>
      </c>
      <c r="E19" s="21" t="s">
        <v>364</v>
      </c>
      <c r="F19" s="19">
        <v>40</v>
      </c>
      <c r="G19" s="19">
        <v>94</v>
      </c>
      <c r="H19" s="19">
        <v>54</v>
      </c>
      <c r="I19" s="20">
        <v>150</v>
      </c>
      <c r="J19" s="76">
        <f t="shared" ref="J19" si="4">H19*I19</f>
        <v>8100</v>
      </c>
      <c r="K19" s="8"/>
      <c r="V19" s="5">
        <f t="shared" si="1"/>
        <v>1</v>
      </c>
      <c r="W19" s="5">
        <f t="shared" si="2"/>
        <v>0</v>
      </c>
    </row>
    <row r="20" spans="1:23" s="5" customFormat="1" ht="24" thickBot="1">
      <c r="A20" s="7"/>
      <c r="B20" s="127" t="s">
        <v>19</v>
      </c>
      <c r="C20" s="163"/>
      <c r="D20" s="163"/>
      <c r="E20" s="163"/>
      <c r="F20" s="163"/>
      <c r="G20" s="163"/>
      <c r="H20" s="164"/>
      <c r="I20" s="83" t="s">
        <v>20</v>
      </c>
      <c r="J20" s="84">
        <f>SUM(J6:J19)</f>
        <v>84052</v>
      </c>
      <c r="K20" s="8"/>
      <c r="M20"/>
      <c r="N20"/>
      <c r="O20"/>
      <c r="P20"/>
      <c r="Q20"/>
      <c r="R20"/>
      <c r="V20" s="5">
        <f>SUM(V6:V19)</f>
        <v>13</v>
      </c>
      <c r="W20" s="5">
        <f>SUM(W6:W19)</f>
        <v>1</v>
      </c>
    </row>
    <row r="21" spans="1:23" s="5" customFormat="1" ht="30" customHeight="1" thickBot="1">
      <c r="A21" s="29"/>
      <c r="B21" s="30"/>
      <c r="C21" s="30"/>
      <c r="D21" s="30"/>
      <c r="E21" s="30"/>
      <c r="F21" s="30"/>
      <c r="G21" s="30"/>
      <c r="H21" s="31"/>
      <c r="I21" s="30"/>
      <c r="J21" s="31"/>
      <c r="K21" s="32"/>
      <c r="M21"/>
      <c r="N21"/>
      <c r="O21"/>
      <c r="P21"/>
      <c r="Q21"/>
      <c r="R21"/>
    </row>
  </sheetData>
  <mergeCells count="2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M8:O10"/>
    <mergeCell ref="P8:R10"/>
    <mergeCell ref="B20:H20"/>
    <mergeCell ref="M6:M7"/>
    <mergeCell ref="N6:N7"/>
    <mergeCell ref="O6:O7"/>
    <mergeCell ref="P6:P7"/>
    <mergeCell ref="Q6:Q7"/>
    <mergeCell ref="R6:R7"/>
  </mergeCells>
  <hyperlinks>
    <hyperlink ref="M1" location="'MASTER '!A1" display="Back"/>
    <hyperlink ref="B20" r:id="rId1"/>
    <hyperlink ref="M4:M5" location="'JAN 2025'!A1" display="INDEX OPTION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W22"/>
  <sheetViews>
    <sheetView workbookViewId="0">
      <selection activeCell="M18" sqref="M18"/>
    </sheetView>
  </sheetViews>
  <sheetFormatPr defaultRowHeight="15"/>
  <cols>
    <col min="1" max="1" width="5" customWidth="1"/>
    <col min="3" max="3" width="10.140625" customWidth="1"/>
    <col min="5" max="5" width="20.85546875" customWidth="1"/>
    <col min="6" max="6" width="11.5703125" customWidth="1"/>
    <col min="7" max="7" width="10.85546875" customWidth="1"/>
    <col min="8" max="8" width="13.140625" customWidth="1"/>
    <col min="10" max="10" width="11" customWidth="1"/>
    <col min="11" max="11" width="5.28515625" customWidth="1"/>
    <col min="13" max="13" width="14.7109375" customWidth="1"/>
    <col min="14" max="14" width="9.85546875" customWidth="1"/>
    <col min="18" max="18" width="11" customWidth="1"/>
    <col min="22" max="22" width="8.85546875" hidden="1" customWidth="1"/>
    <col min="23" max="23" width="0" hidden="1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45778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518</v>
      </c>
      <c r="C4" s="172"/>
      <c r="D4" s="172"/>
      <c r="E4" s="172"/>
      <c r="F4" s="172"/>
      <c r="G4" s="172"/>
      <c r="H4" s="172"/>
      <c r="I4" s="172"/>
      <c r="J4" s="173"/>
      <c r="K4" s="8"/>
      <c r="M4" s="228" t="s">
        <v>25</v>
      </c>
      <c r="N4" s="176">
        <f>COUNT(C6:C20)</f>
        <v>15</v>
      </c>
      <c r="O4" s="178">
        <f>V21</f>
        <v>12</v>
      </c>
      <c r="P4" s="178">
        <f>W21</f>
        <v>3</v>
      </c>
      <c r="Q4" s="180">
        <f>N4-O4-P4</f>
        <v>0</v>
      </c>
      <c r="R4" s="182">
        <f>O4/N4</f>
        <v>0.8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523</v>
      </c>
      <c r="J5" s="14" t="s">
        <v>16</v>
      </c>
      <c r="K5" s="8"/>
      <c r="M5" s="229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9">
        <v>1</v>
      </c>
      <c r="C6" s="74">
        <v>45783</v>
      </c>
      <c r="D6" s="21" t="s">
        <v>39</v>
      </c>
      <c r="E6" s="21" t="s">
        <v>544</v>
      </c>
      <c r="F6" s="19">
        <v>55</v>
      </c>
      <c r="G6" s="19">
        <v>65</v>
      </c>
      <c r="H6" s="19">
        <v>10</v>
      </c>
      <c r="I6" s="20">
        <v>40</v>
      </c>
      <c r="J6" s="21">
        <f>H6*I6</f>
        <v>400</v>
      </c>
      <c r="K6" s="8"/>
      <c r="M6" s="211" t="s">
        <v>72</v>
      </c>
      <c r="N6" s="213">
        <f>SUM(N4:N5)</f>
        <v>15</v>
      </c>
      <c r="O6" s="213">
        <f>SUM(O4:O5)</f>
        <v>12</v>
      </c>
      <c r="P6" s="213">
        <f>SUM(P4:P5)</f>
        <v>3</v>
      </c>
      <c r="Q6" s="213">
        <f>SUM(Q4:Q5)</f>
        <v>0</v>
      </c>
      <c r="R6" s="182">
        <f>O6/N6</f>
        <v>0.8</v>
      </c>
      <c r="V6" s="5">
        <f>IF($J6&gt;0,1,0)</f>
        <v>1</v>
      </c>
      <c r="W6" s="5">
        <f>IF($J6&lt;0,1,0)</f>
        <v>0</v>
      </c>
    </row>
    <row r="7" spans="1:23" s="5" customFormat="1" ht="15.75" thickBot="1">
      <c r="A7" s="7"/>
      <c r="B7" s="19">
        <f>B6+1</f>
        <v>2</v>
      </c>
      <c r="C7" s="74">
        <v>45783</v>
      </c>
      <c r="D7" s="21" t="s">
        <v>39</v>
      </c>
      <c r="E7" s="21" t="s">
        <v>545</v>
      </c>
      <c r="F7" s="19">
        <v>15</v>
      </c>
      <c r="G7" s="19">
        <v>0</v>
      </c>
      <c r="H7" s="19">
        <v>-15</v>
      </c>
      <c r="I7" s="20">
        <v>40</v>
      </c>
      <c r="J7" s="21">
        <f t="shared" ref="J7:J19" si="0">H7*I7</f>
        <v>-600</v>
      </c>
      <c r="K7" s="8"/>
      <c r="M7" s="212"/>
      <c r="N7" s="214"/>
      <c r="O7" s="214"/>
      <c r="P7" s="214"/>
      <c r="Q7" s="214"/>
      <c r="R7" s="215"/>
      <c r="V7" s="5">
        <f t="shared" ref="V7:V20" si="1">IF($J7&gt;0,1,0)</f>
        <v>0</v>
      </c>
      <c r="W7" s="5">
        <f t="shared" ref="W7:W20" si="2">IF($J7&lt;0,1,0)</f>
        <v>1</v>
      </c>
    </row>
    <row r="8" spans="1:23" s="5" customFormat="1">
      <c r="A8" s="7"/>
      <c r="B8" s="19">
        <f t="shared" ref="B8:B16" si="3">B7+1</f>
        <v>3</v>
      </c>
      <c r="C8" s="74">
        <v>45785</v>
      </c>
      <c r="D8" s="21" t="s">
        <v>39</v>
      </c>
      <c r="E8" s="21" t="s">
        <v>546</v>
      </c>
      <c r="F8" s="19">
        <v>10</v>
      </c>
      <c r="G8" s="19">
        <v>141</v>
      </c>
      <c r="H8" s="19">
        <v>131</v>
      </c>
      <c r="I8" s="20">
        <v>150</v>
      </c>
      <c r="J8" s="21">
        <f t="shared" si="0"/>
        <v>19650</v>
      </c>
      <c r="K8" s="8"/>
      <c r="M8" s="193" t="s">
        <v>18</v>
      </c>
      <c r="N8" s="194"/>
      <c r="O8" s="195"/>
      <c r="P8" s="202">
        <f>R6</f>
        <v>0.8</v>
      </c>
      <c r="Q8" s="203"/>
      <c r="R8" s="204"/>
      <c r="V8" s="5">
        <f>IF($J8&gt;0,1,0)</f>
        <v>1</v>
      </c>
      <c r="W8" s="5">
        <f>IF($J8&lt;0,1,0)</f>
        <v>0</v>
      </c>
    </row>
    <row r="9" spans="1:23" s="5" customFormat="1">
      <c r="A9" s="7"/>
      <c r="B9" s="19">
        <f t="shared" si="3"/>
        <v>4</v>
      </c>
      <c r="C9" s="74">
        <v>45790</v>
      </c>
      <c r="D9" s="21" t="s">
        <v>39</v>
      </c>
      <c r="E9" s="21" t="s">
        <v>545</v>
      </c>
      <c r="F9" s="19">
        <v>45</v>
      </c>
      <c r="G9" s="19">
        <v>120</v>
      </c>
      <c r="H9" s="19">
        <v>75</v>
      </c>
      <c r="I9" s="20">
        <v>40</v>
      </c>
      <c r="J9" s="21">
        <f t="shared" si="0"/>
        <v>3000</v>
      </c>
      <c r="K9" s="8"/>
      <c r="M9" s="196"/>
      <c r="N9" s="197"/>
      <c r="O9" s="198"/>
      <c r="P9" s="205"/>
      <c r="Q9" s="206"/>
      <c r="R9" s="207"/>
      <c r="V9" s="5">
        <f>IF($J9&gt;0,1,0)</f>
        <v>1</v>
      </c>
      <c r="W9" s="5">
        <f>IF($J9&lt;0,1,0)</f>
        <v>0</v>
      </c>
    </row>
    <row r="10" spans="1:23" s="5" customFormat="1" ht="15.75" thickBot="1">
      <c r="A10" s="7"/>
      <c r="B10" s="19">
        <f t="shared" si="3"/>
        <v>5</v>
      </c>
      <c r="C10" s="74">
        <v>45792</v>
      </c>
      <c r="D10" s="21" t="s">
        <v>39</v>
      </c>
      <c r="E10" s="21" t="s">
        <v>546</v>
      </c>
      <c r="F10" s="19">
        <v>20</v>
      </c>
      <c r="G10" s="19">
        <v>0</v>
      </c>
      <c r="H10" s="19">
        <v>-20</v>
      </c>
      <c r="I10" s="20">
        <v>150</v>
      </c>
      <c r="J10" s="21">
        <f t="shared" si="0"/>
        <v>-3000</v>
      </c>
      <c r="K10" s="8"/>
      <c r="M10" s="199"/>
      <c r="N10" s="200"/>
      <c r="O10" s="201"/>
      <c r="P10" s="208"/>
      <c r="Q10" s="209"/>
      <c r="R10" s="210"/>
      <c r="V10" s="5">
        <f>IF($J10&gt;0,1,0)</f>
        <v>0</v>
      </c>
      <c r="W10" s="5">
        <f>IF($J10&lt;0,1,0)</f>
        <v>1</v>
      </c>
    </row>
    <row r="11" spans="1:23" s="5" customFormat="1">
      <c r="A11" s="7"/>
      <c r="B11" s="19">
        <f t="shared" si="3"/>
        <v>6</v>
      </c>
      <c r="C11" s="74">
        <v>45792</v>
      </c>
      <c r="D11" s="21" t="s">
        <v>39</v>
      </c>
      <c r="E11" s="21" t="s">
        <v>425</v>
      </c>
      <c r="F11" s="19">
        <v>20</v>
      </c>
      <c r="G11" s="19">
        <v>33</v>
      </c>
      <c r="H11" s="19">
        <v>13</v>
      </c>
      <c r="I11" s="20">
        <v>150</v>
      </c>
      <c r="J11" s="21">
        <f t="shared" ref="J11" si="4">H11*I11</f>
        <v>1950</v>
      </c>
      <c r="K11" s="8"/>
      <c r="M11" s="5" t="s">
        <v>17</v>
      </c>
      <c r="V11" s="5">
        <f t="shared" si="1"/>
        <v>1</v>
      </c>
      <c r="W11" s="5">
        <f t="shared" si="2"/>
        <v>0</v>
      </c>
    </row>
    <row r="12" spans="1:23" s="5" customFormat="1" ht="15" customHeight="1">
      <c r="A12" s="7"/>
      <c r="B12" s="19">
        <f>B11+1</f>
        <v>7</v>
      </c>
      <c r="C12" s="74">
        <v>45797</v>
      </c>
      <c r="D12" s="21" t="s">
        <v>39</v>
      </c>
      <c r="E12" s="76" t="s">
        <v>547</v>
      </c>
      <c r="F12" s="77">
        <v>50</v>
      </c>
      <c r="G12" s="77">
        <v>315</v>
      </c>
      <c r="H12" s="77">
        <v>265</v>
      </c>
      <c r="I12" s="20">
        <v>40</v>
      </c>
      <c r="J12" s="21">
        <f t="shared" si="0"/>
        <v>10600</v>
      </c>
      <c r="K12" s="8"/>
      <c r="M12" s="5" t="s">
        <v>17</v>
      </c>
      <c r="V12" s="5">
        <f t="shared" si="1"/>
        <v>1</v>
      </c>
      <c r="W12" s="5">
        <f t="shared" si="2"/>
        <v>0</v>
      </c>
    </row>
    <row r="13" spans="1:23" s="5" customFormat="1" ht="15" customHeight="1">
      <c r="A13" s="7"/>
      <c r="B13" s="77">
        <f t="shared" si="3"/>
        <v>8</v>
      </c>
      <c r="C13" s="74">
        <v>45799</v>
      </c>
      <c r="D13" s="21" t="s">
        <v>39</v>
      </c>
      <c r="E13" s="21" t="s">
        <v>548</v>
      </c>
      <c r="F13" s="19">
        <v>25</v>
      </c>
      <c r="G13" s="19">
        <v>58</v>
      </c>
      <c r="H13" s="19">
        <v>33</v>
      </c>
      <c r="I13" s="20">
        <v>150</v>
      </c>
      <c r="J13" s="21">
        <f t="shared" si="0"/>
        <v>4950</v>
      </c>
      <c r="K13" s="8"/>
      <c r="V13" s="5">
        <f t="shared" si="1"/>
        <v>1</v>
      </c>
      <c r="W13" s="5">
        <f t="shared" si="2"/>
        <v>0</v>
      </c>
    </row>
    <row r="14" spans="1:23" s="5" customFormat="1" ht="15" customHeight="1">
      <c r="A14" s="7"/>
      <c r="B14" s="77">
        <f t="shared" si="3"/>
        <v>9</v>
      </c>
      <c r="C14" s="74">
        <v>45804</v>
      </c>
      <c r="D14" s="21" t="s">
        <v>39</v>
      </c>
      <c r="E14" s="76" t="s">
        <v>550</v>
      </c>
      <c r="F14" s="77">
        <v>45</v>
      </c>
      <c r="G14" s="77">
        <v>58</v>
      </c>
      <c r="H14" s="77">
        <v>13</v>
      </c>
      <c r="I14" s="78">
        <v>40</v>
      </c>
      <c r="J14" s="21">
        <f t="shared" si="0"/>
        <v>520</v>
      </c>
      <c r="K14" s="8"/>
      <c r="V14" s="5">
        <f t="shared" si="1"/>
        <v>1</v>
      </c>
      <c r="W14" s="5">
        <f t="shared" si="2"/>
        <v>0</v>
      </c>
    </row>
    <row r="15" spans="1:23" s="5" customFormat="1" ht="15" customHeight="1">
      <c r="A15" s="7"/>
      <c r="B15" s="19">
        <f t="shared" si="3"/>
        <v>10</v>
      </c>
      <c r="C15" s="74">
        <v>45804</v>
      </c>
      <c r="D15" s="21" t="s">
        <v>39</v>
      </c>
      <c r="E15" s="76" t="s">
        <v>549</v>
      </c>
      <c r="F15" s="77">
        <v>45</v>
      </c>
      <c r="G15" s="77">
        <v>123</v>
      </c>
      <c r="H15" s="77">
        <v>78</v>
      </c>
      <c r="I15" s="78">
        <v>60</v>
      </c>
      <c r="J15" s="21">
        <f t="shared" si="0"/>
        <v>4680</v>
      </c>
      <c r="K15" s="8"/>
      <c r="V15" s="5">
        <f t="shared" si="1"/>
        <v>1</v>
      </c>
      <c r="W15" s="5">
        <f t="shared" si="2"/>
        <v>0</v>
      </c>
    </row>
    <row r="16" spans="1:23" s="5" customFormat="1" ht="15.75" customHeight="1">
      <c r="A16" s="7"/>
      <c r="B16" s="19">
        <f t="shared" si="3"/>
        <v>11</v>
      </c>
      <c r="C16" s="74">
        <v>45804</v>
      </c>
      <c r="D16" s="21" t="s">
        <v>39</v>
      </c>
      <c r="E16" s="21" t="s">
        <v>551</v>
      </c>
      <c r="F16" s="19">
        <v>45</v>
      </c>
      <c r="G16" s="19">
        <v>93</v>
      </c>
      <c r="H16" s="19">
        <v>48</v>
      </c>
      <c r="I16" s="20">
        <v>40</v>
      </c>
      <c r="J16" s="21">
        <f t="shared" si="0"/>
        <v>1920</v>
      </c>
      <c r="K16" s="8"/>
      <c r="M16" s="5" t="s">
        <v>17</v>
      </c>
      <c r="V16" s="5">
        <f t="shared" si="1"/>
        <v>1</v>
      </c>
      <c r="W16" s="5">
        <f t="shared" si="2"/>
        <v>0</v>
      </c>
    </row>
    <row r="17" spans="1:23" s="5" customFormat="1" ht="15.75" customHeight="1">
      <c r="A17" s="7"/>
      <c r="B17" s="19">
        <v>12</v>
      </c>
      <c r="C17" s="74">
        <v>45806</v>
      </c>
      <c r="D17" s="21" t="s">
        <v>39</v>
      </c>
      <c r="E17" s="21" t="s">
        <v>552</v>
      </c>
      <c r="F17" s="19">
        <v>15</v>
      </c>
      <c r="G17" s="19">
        <v>49</v>
      </c>
      <c r="H17" s="19">
        <v>34</v>
      </c>
      <c r="I17" s="20">
        <v>150</v>
      </c>
      <c r="J17" s="21">
        <f t="shared" si="0"/>
        <v>5100</v>
      </c>
      <c r="K17" s="8"/>
      <c r="V17" s="5">
        <f t="shared" si="1"/>
        <v>1</v>
      </c>
      <c r="W17" s="5">
        <f t="shared" si="2"/>
        <v>0</v>
      </c>
    </row>
    <row r="18" spans="1:23" s="5" customFormat="1" ht="15.75" customHeight="1">
      <c r="A18" s="7"/>
      <c r="B18" s="19">
        <v>13</v>
      </c>
      <c r="C18" s="74">
        <v>45806</v>
      </c>
      <c r="D18" s="21" t="s">
        <v>39</v>
      </c>
      <c r="E18" s="21" t="s">
        <v>553</v>
      </c>
      <c r="F18" s="19">
        <v>35</v>
      </c>
      <c r="G18" s="19">
        <v>75</v>
      </c>
      <c r="H18" s="19">
        <v>40</v>
      </c>
      <c r="I18" s="20">
        <v>60</v>
      </c>
      <c r="J18" s="21">
        <f t="shared" si="0"/>
        <v>2400</v>
      </c>
      <c r="K18" s="8"/>
      <c r="V18" s="5">
        <f t="shared" si="1"/>
        <v>1</v>
      </c>
      <c r="W18" s="5">
        <f t="shared" si="2"/>
        <v>0</v>
      </c>
    </row>
    <row r="19" spans="1:23" s="5" customFormat="1" ht="15.75" customHeight="1">
      <c r="A19" s="7"/>
      <c r="B19" s="19">
        <v>14</v>
      </c>
      <c r="C19" s="74">
        <v>45806</v>
      </c>
      <c r="D19" s="21" t="s">
        <v>39</v>
      </c>
      <c r="E19" s="21" t="s">
        <v>554</v>
      </c>
      <c r="F19" s="19">
        <v>15</v>
      </c>
      <c r="G19" s="19">
        <v>37</v>
      </c>
      <c r="H19" s="19">
        <v>22</v>
      </c>
      <c r="I19" s="20">
        <v>130</v>
      </c>
      <c r="J19" s="76">
        <f t="shared" si="0"/>
        <v>2860</v>
      </c>
      <c r="K19" s="8"/>
      <c r="V19" s="5">
        <f t="shared" si="1"/>
        <v>1</v>
      </c>
      <c r="W19" s="5">
        <f t="shared" si="2"/>
        <v>0</v>
      </c>
    </row>
    <row r="20" spans="1:23" s="5" customFormat="1" ht="15" customHeight="1" thickBot="1">
      <c r="A20" s="7"/>
      <c r="B20" s="19">
        <v>13</v>
      </c>
      <c r="C20" s="74">
        <v>45806</v>
      </c>
      <c r="D20" s="21" t="s">
        <v>39</v>
      </c>
      <c r="E20" s="21" t="s">
        <v>555</v>
      </c>
      <c r="F20" s="19">
        <v>10</v>
      </c>
      <c r="G20" s="19">
        <v>0</v>
      </c>
      <c r="H20" s="19">
        <v>-10</v>
      </c>
      <c r="I20" s="20">
        <v>240</v>
      </c>
      <c r="J20" s="76">
        <f t="shared" ref="J20" si="5">H20*I20</f>
        <v>-2400</v>
      </c>
      <c r="K20" s="8"/>
      <c r="V20" s="5">
        <f t="shared" si="1"/>
        <v>0</v>
      </c>
      <c r="W20" s="5">
        <f t="shared" si="2"/>
        <v>1</v>
      </c>
    </row>
    <row r="21" spans="1:23" s="5" customFormat="1" ht="24" thickBot="1">
      <c r="A21" s="7"/>
      <c r="B21" s="127" t="s">
        <v>19</v>
      </c>
      <c r="C21" s="163"/>
      <c r="D21" s="163"/>
      <c r="E21" s="163"/>
      <c r="F21" s="163"/>
      <c r="G21" s="163"/>
      <c r="H21" s="164"/>
      <c r="I21" s="83" t="s">
        <v>20</v>
      </c>
      <c r="J21" s="84">
        <f>SUM(J6:J20)</f>
        <v>52030</v>
      </c>
      <c r="K21" s="8"/>
      <c r="M21"/>
      <c r="N21"/>
      <c r="O21"/>
      <c r="P21"/>
      <c r="Q21"/>
      <c r="R21"/>
      <c r="V21" s="5">
        <f>SUM(V6:V20)</f>
        <v>12</v>
      </c>
      <c r="W21" s="5">
        <f>SUM(W6:W20)</f>
        <v>3</v>
      </c>
    </row>
    <row r="22" spans="1:23" s="5" customFormat="1" ht="30" customHeight="1" thickBot="1">
      <c r="A22" s="29"/>
      <c r="B22" s="30"/>
      <c r="C22" s="30"/>
      <c r="D22" s="30"/>
      <c r="E22" s="30"/>
      <c r="F22" s="30"/>
      <c r="G22" s="30"/>
      <c r="H22" s="31"/>
      <c r="I22" s="30"/>
      <c r="J22" s="31"/>
      <c r="K22" s="32"/>
      <c r="M22"/>
      <c r="N22"/>
      <c r="O22"/>
      <c r="P22"/>
      <c r="Q22"/>
      <c r="R22"/>
    </row>
  </sheetData>
  <mergeCells count="2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M8:O10"/>
    <mergeCell ref="P8:R10"/>
    <mergeCell ref="B21:H21"/>
    <mergeCell ref="M6:M7"/>
    <mergeCell ref="N6:N7"/>
    <mergeCell ref="O6:O7"/>
    <mergeCell ref="P6:P7"/>
    <mergeCell ref="Q6:Q7"/>
    <mergeCell ref="R6:R7"/>
  </mergeCells>
  <hyperlinks>
    <hyperlink ref="M1" location="'MASTER '!A1" display="Back"/>
    <hyperlink ref="B21" r:id="rId1"/>
    <hyperlink ref="M4:M5" location="'JAN 2025'!A1" display="INDEX OPTION"/>
  </hyperlinks>
  <pageMargins left="0.7" right="0.7" top="0.75" bottom="0.75" header="0.3" footer="0.3"/>
  <ignoredErrors>
    <ignoredError sqref="R4 R6 P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W11"/>
  <sheetViews>
    <sheetView workbookViewId="0">
      <selection activeCell="M1" sqref="M1"/>
    </sheetView>
  </sheetViews>
  <sheetFormatPr defaultRowHeight="15"/>
  <cols>
    <col min="5" max="5" width="22.85546875" customWidth="1"/>
    <col min="9" max="9" width="12.7109375" customWidth="1"/>
    <col min="10" max="10" width="11.140625" customWidth="1"/>
    <col min="11" max="11" width="9.5703125" customWidth="1"/>
    <col min="12" max="12" width="7.42578125" customWidth="1"/>
    <col min="13" max="13" width="11" customWidth="1"/>
    <col min="18" max="18" width="14" customWidth="1"/>
  </cols>
  <sheetData>
    <row r="1" spans="1:23" s="15" customFormat="1" ht="27" thickBot="1">
      <c r="A1" s="1"/>
      <c r="B1" s="2"/>
      <c r="C1" s="81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15" customFormat="1" ht="27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58" t="s">
        <v>3</v>
      </c>
      <c r="N2" s="160" t="s">
        <v>4</v>
      </c>
      <c r="O2" s="160" t="s">
        <v>5</v>
      </c>
      <c r="P2" s="160" t="s">
        <v>6</v>
      </c>
      <c r="Q2" s="160" t="s">
        <v>7</v>
      </c>
      <c r="R2" s="138" t="s">
        <v>8</v>
      </c>
    </row>
    <row r="3" spans="1:23" s="15" customFormat="1" ht="16.5" thickBot="1">
      <c r="A3" s="7"/>
      <c r="B3" s="162">
        <v>45008</v>
      </c>
      <c r="C3" s="141"/>
      <c r="D3" s="141"/>
      <c r="E3" s="141"/>
      <c r="F3" s="141"/>
      <c r="G3" s="141"/>
      <c r="H3" s="141"/>
      <c r="I3" s="141"/>
      <c r="J3" s="142"/>
      <c r="K3" s="8"/>
      <c r="M3" s="159"/>
      <c r="N3" s="161"/>
      <c r="O3" s="161"/>
      <c r="P3" s="161"/>
      <c r="Q3" s="161"/>
      <c r="R3" s="139"/>
    </row>
    <row r="4" spans="1:23" s="15" customFormat="1" ht="16.5" thickBot="1">
      <c r="A4" s="7"/>
      <c r="B4" s="143" t="s">
        <v>65</v>
      </c>
      <c r="C4" s="144"/>
      <c r="D4" s="144"/>
      <c r="E4" s="144"/>
      <c r="F4" s="144"/>
      <c r="G4" s="144"/>
      <c r="H4" s="144"/>
      <c r="I4" s="144"/>
      <c r="J4" s="145"/>
      <c r="K4" s="8"/>
      <c r="M4" s="146" t="s">
        <v>66</v>
      </c>
      <c r="N4" s="148">
        <f>COUNT(C6:C9)</f>
        <v>4</v>
      </c>
      <c r="O4" s="150">
        <f>V10</f>
        <v>4</v>
      </c>
      <c r="P4" s="150">
        <f>W10</f>
        <v>0</v>
      </c>
      <c r="Q4" s="152">
        <f>N4-O4-P4</f>
        <v>0</v>
      </c>
      <c r="R4" s="136">
        <f>O4/N4</f>
        <v>1</v>
      </c>
    </row>
    <row r="5" spans="1:23" s="15" customFormat="1" ht="15.75" thickBot="1">
      <c r="A5" s="7"/>
      <c r="B5" s="41" t="s">
        <v>9</v>
      </c>
      <c r="C5" s="82" t="s">
        <v>10</v>
      </c>
      <c r="D5" s="43" t="s">
        <v>11</v>
      </c>
      <c r="E5" s="43" t="s">
        <v>12</v>
      </c>
      <c r="F5" s="44" t="s">
        <v>67</v>
      </c>
      <c r="G5" s="44" t="s">
        <v>68</v>
      </c>
      <c r="H5" s="45" t="s">
        <v>69</v>
      </c>
      <c r="I5" s="44" t="s">
        <v>70</v>
      </c>
      <c r="J5" s="46" t="s">
        <v>16</v>
      </c>
      <c r="K5" s="8"/>
      <c r="M5" s="147"/>
      <c r="N5" s="149"/>
      <c r="O5" s="151"/>
      <c r="P5" s="151"/>
      <c r="Q5" s="153"/>
      <c r="R5" s="154"/>
      <c r="V5" s="15" t="s">
        <v>5</v>
      </c>
      <c r="W5" s="15" t="s">
        <v>6</v>
      </c>
    </row>
    <row r="6" spans="1:23" s="15" customFormat="1">
      <c r="A6" s="7"/>
      <c r="B6" s="16">
        <v>1</v>
      </c>
      <c r="C6" s="73">
        <v>44991</v>
      </c>
      <c r="D6" s="17" t="s">
        <v>37</v>
      </c>
      <c r="E6" s="17" t="s">
        <v>114</v>
      </c>
      <c r="F6" s="18">
        <v>30</v>
      </c>
      <c r="G6" s="18">
        <v>60</v>
      </c>
      <c r="H6" s="18">
        <v>30</v>
      </c>
      <c r="I6" s="49">
        <v>80</v>
      </c>
      <c r="J6" s="38">
        <f>H6*I6</f>
        <v>2400</v>
      </c>
      <c r="K6" s="8"/>
      <c r="M6" s="130" t="s">
        <v>72</v>
      </c>
      <c r="N6" s="132">
        <f>SUM(N4:N5)</f>
        <v>4</v>
      </c>
      <c r="O6" s="132">
        <f>SUM(O4:O5)</f>
        <v>4</v>
      </c>
      <c r="P6" s="132">
        <f>SUM(P4:P5)</f>
        <v>0</v>
      </c>
      <c r="Q6" s="134">
        <f>SUM(Q4:Q5)</f>
        <v>0</v>
      </c>
      <c r="R6" s="136">
        <f t="shared" ref="R6" si="0">O6/N6</f>
        <v>1</v>
      </c>
      <c r="V6" s="15">
        <f>IF($J6&gt;0,1,0)</f>
        <v>1</v>
      </c>
      <c r="W6" s="15">
        <f>IF($J6&lt;0,1,0)</f>
        <v>0</v>
      </c>
    </row>
    <row r="7" spans="1:23" s="15" customFormat="1" ht="15.75" thickBot="1">
      <c r="A7" s="7"/>
      <c r="B7" s="22">
        <v>2</v>
      </c>
      <c r="C7" s="74">
        <v>44999</v>
      </c>
      <c r="D7" s="21" t="s">
        <v>39</v>
      </c>
      <c r="E7" s="21" t="s">
        <v>115</v>
      </c>
      <c r="F7" s="19">
        <v>20</v>
      </c>
      <c r="G7" s="19">
        <v>30</v>
      </c>
      <c r="H7" s="19">
        <v>10</v>
      </c>
      <c r="I7" s="20">
        <v>80</v>
      </c>
      <c r="J7" s="39">
        <f t="shared" ref="J7:J9" si="1">H7*I7</f>
        <v>800</v>
      </c>
      <c r="K7" s="8"/>
      <c r="M7" s="131"/>
      <c r="N7" s="133"/>
      <c r="O7" s="133"/>
      <c r="P7" s="133"/>
      <c r="Q7" s="135"/>
      <c r="R7" s="137"/>
      <c r="V7" s="15">
        <f t="shared" ref="V7:V9" si="2">IF($J7&gt;0,1,0)</f>
        <v>1</v>
      </c>
      <c r="W7" s="15">
        <f t="shared" ref="W7:W9" si="3">IF($J7&lt;0,1,0)</f>
        <v>0</v>
      </c>
    </row>
    <row r="8" spans="1:23" s="15" customFormat="1">
      <c r="A8" s="7"/>
      <c r="B8" s="22">
        <v>3</v>
      </c>
      <c r="C8" s="74">
        <v>45006</v>
      </c>
      <c r="D8" s="21" t="s">
        <v>39</v>
      </c>
      <c r="E8" s="21" t="s">
        <v>116</v>
      </c>
      <c r="F8" s="19">
        <v>20</v>
      </c>
      <c r="G8" s="19">
        <v>30</v>
      </c>
      <c r="H8" s="19">
        <v>10</v>
      </c>
      <c r="I8" s="20">
        <v>80</v>
      </c>
      <c r="J8" s="39">
        <f t="shared" si="1"/>
        <v>800</v>
      </c>
      <c r="K8" s="8"/>
      <c r="M8" s="109" t="s">
        <v>18</v>
      </c>
      <c r="N8" s="110"/>
      <c r="O8" s="111"/>
      <c r="P8" s="118">
        <f>R6</f>
        <v>1</v>
      </c>
      <c r="Q8" s="119"/>
      <c r="R8" s="120"/>
      <c r="V8" s="15">
        <f t="shared" si="2"/>
        <v>1</v>
      </c>
      <c r="W8" s="15">
        <f t="shared" si="3"/>
        <v>0</v>
      </c>
    </row>
    <row r="9" spans="1:23" s="15" customFormat="1" ht="15.75" thickBot="1">
      <c r="A9" s="7"/>
      <c r="B9" s="22">
        <v>4</v>
      </c>
      <c r="C9" s="74">
        <v>45013</v>
      </c>
      <c r="D9" s="21" t="s">
        <v>39</v>
      </c>
      <c r="E9" s="21" t="s">
        <v>117</v>
      </c>
      <c r="F9" s="19">
        <v>30</v>
      </c>
      <c r="G9" s="19">
        <v>70</v>
      </c>
      <c r="H9" s="19">
        <v>40</v>
      </c>
      <c r="I9" s="20">
        <v>80</v>
      </c>
      <c r="J9" s="39">
        <f t="shared" si="1"/>
        <v>3200</v>
      </c>
      <c r="K9" s="8"/>
      <c r="M9" s="112"/>
      <c r="N9" s="113"/>
      <c r="O9" s="114"/>
      <c r="P9" s="121"/>
      <c r="Q9" s="122"/>
      <c r="R9" s="123"/>
      <c r="V9" s="15">
        <f t="shared" si="2"/>
        <v>1</v>
      </c>
      <c r="W9" s="15">
        <f t="shared" si="3"/>
        <v>0</v>
      </c>
    </row>
    <row r="10" spans="1:23" s="15" customFormat="1" ht="24" thickBot="1">
      <c r="A10" s="7"/>
      <c r="B10" s="127" t="s">
        <v>19</v>
      </c>
      <c r="C10" s="128"/>
      <c r="D10" s="128"/>
      <c r="E10" s="128"/>
      <c r="F10" s="128"/>
      <c r="G10" s="128"/>
      <c r="H10" s="129"/>
      <c r="I10" s="83" t="s">
        <v>20</v>
      </c>
      <c r="J10" s="84">
        <f>SUM(J6:J9)</f>
        <v>7200</v>
      </c>
      <c r="K10" s="8"/>
      <c r="V10" s="15">
        <f>SUM(V6:V9)</f>
        <v>4</v>
      </c>
      <c r="W10" s="15">
        <f>SUM(W6:W9)</f>
        <v>0</v>
      </c>
    </row>
    <row r="11" spans="1:23" s="15" customFormat="1" ht="30" customHeight="1" thickBot="1">
      <c r="A11" s="29"/>
      <c r="B11" s="30"/>
      <c r="C11" s="85"/>
      <c r="D11" s="30"/>
      <c r="E11" s="30"/>
      <c r="F11" s="30"/>
      <c r="G11" s="30"/>
      <c r="H11" s="31"/>
      <c r="I11" s="30"/>
      <c r="J11" s="31"/>
      <c r="K11" s="32"/>
    </row>
  </sheetData>
  <mergeCells count="2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M8:O9"/>
    <mergeCell ref="P8:R9"/>
    <mergeCell ref="B10:H10"/>
    <mergeCell ref="M6:M7"/>
    <mergeCell ref="N6:N7"/>
    <mergeCell ref="O6:O7"/>
    <mergeCell ref="P6:P7"/>
    <mergeCell ref="Q6:Q7"/>
    <mergeCell ref="R6:R7"/>
  </mergeCells>
  <hyperlinks>
    <hyperlink ref="B10" r:id="rId1"/>
    <hyperlink ref="M1" location="'MASTER '!A1" display="Back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W25"/>
  <sheetViews>
    <sheetView topLeftCell="A2" workbookViewId="0">
      <selection activeCell="P15" sqref="P15"/>
    </sheetView>
  </sheetViews>
  <sheetFormatPr defaultRowHeight="15"/>
  <cols>
    <col min="1" max="1" width="4.85546875" customWidth="1"/>
    <col min="3" max="3" width="12.28515625" customWidth="1"/>
    <col min="4" max="4" width="9.140625" customWidth="1"/>
    <col min="5" max="5" width="22.7109375" customWidth="1"/>
    <col min="6" max="6" width="12" customWidth="1"/>
    <col min="7" max="7" width="11.28515625" customWidth="1"/>
    <col min="8" max="8" width="12" customWidth="1"/>
    <col min="9" max="9" width="9.85546875" customWidth="1"/>
    <col min="10" max="10" width="9.5703125" customWidth="1"/>
    <col min="11" max="11" width="5" customWidth="1"/>
    <col min="13" max="13" width="15" customWidth="1"/>
    <col min="17" max="17" width="8.42578125" customWidth="1"/>
    <col min="18" max="18" width="10.85546875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45809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518</v>
      </c>
      <c r="C4" s="172"/>
      <c r="D4" s="172"/>
      <c r="E4" s="172"/>
      <c r="F4" s="172"/>
      <c r="G4" s="172"/>
      <c r="H4" s="172"/>
      <c r="I4" s="172"/>
      <c r="J4" s="173"/>
      <c r="K4" s="8"/>
      <c r="M4" s="228" t="s">
        <v>25</v>
      </c>
      <c r="N4" s="176">
        <f>COUNT(C6:C23)</f>
        <v>14</v>
      </c>
      <c r="O4" s="178">
        <f>V24</f>
        <v>10</v>
      </c>
      <c r="P4" s="178">
        <f>W24</f>
        <v>4</v>
      </c>
      <c r="Q4" s="180">
        <f>N4-O4-P4</f>
        <v>0</v>
      </c>
      <c r="R4" s="182">
        <f>O4/N4</f>
        <v>0.7142857142857143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523</v>
      </c>
      <c r="J5" s="14" t="s">
        <v>16</v>
      </c>
      <c r="K5" s="8"/>
      <c r="M5" s="229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9">
        <v>1</v>
      </c>
      <c r="C6" s="74">
        <v>45811</v>
      </c>
      <c r="D6" s="21" t="s">
        <v>39</v>
      </c>
      <c r="E6" s="21" t="s">
        <v>557</v>
      </c>
      <c r="F6" s="19">
        <v>60</v>
      </c>
      <c r="G6" s="19">
        <v>0</v>
      </c>
      <c r="H6" s="19">
        <v>-60</v>
      </c>
      <c r="I6" s="20">
        <v>40</v>
      </c>
      <c r="J6" s="21">
        <f>H6*I6</f>
        <v>-2400</v>
      </c>
      <c r="K6" s="8"/>
      <c r="M6" s="211" t="s">
        <v>72</v>
      </c>
      <c r="N6" s="213">
        <f>SUM(N4:N5)</f>
        <v>14</v>
      </c>
      <c r="O6" s="213">
        <f>SUM(O4:O5)</f>
        <v>10</v>
      </c>
      <c r="P6" s="213">
        <f>SUM(P4:P5)</f>
        <v>4</v>
      </c>
      <c r="Q6" s="213">
        <f>SUM(Q4:Q5)</f>
        <v>0</v>
      </c>
      <c r="R6" s="182">
        <f>O6/N6</f>
        <v>0.7142857142857143</v>
      </c>
      <c r="V6" s="5">
        <f>IF($J6&gt;0,1,0)</f>
        <v>0</v>
      </c>
      <c r="W6" s="5">
        <f>IF($J6&lt;0,1,0)</f>
        <v>1</v>
      </c>
    </row>
    <row r="7" spans="1:23" s="5" customFormat="1" ht="15.75" thickBot="1">
      <c r="A7" s="7"/>
      <c r="B7" s="19">
        <f>B6+1</f>
        <v>2</v>
      </c>
      <c r="C7" s="74">
        <v>45811</v>
      </c>
      <c r="D7" s="21" t="s">
        <v>39</v>
      </c>
      <c r="E7" s="21" t="s">
        <v>556</v>
      </c>
      <c r="F7" s="19">
        <v>50</v>
      </c>
      <c r="G7" s="19">
        <v>96</v>
      </c>
      <c r="H7" s="19">
        <v>46</v>
      </c>
      <c r="I7" s="20">
        <v>40</v>
      </c>
      <c r="J7" s="21">
        <f t="shared" ref="J7:J23" si="0">H7*I7</f>
        <v>1840</v>
      </c>
      <c r="K7" s="8"/>
      <c r="M7" s="212"/>
      <c r="N7" s="214"/>
      <c r="O7" s="214"/>
      <c r="P7" s="214"/>
      <c r="Q7" s="214"/>
      <c r="R7" s="215"/>
      <c r="V7" s="5">
        <f t="shared" ref="V7:V23" si="1">IF($J7&gt;0,1,0)</f>
        <v>1</v>
      </c>
      <c r="W7" s="5">
        <f t="shared" ref="W7:W23" si="2">IF($J7&lt;0,1,0)</f>
        <v>0</v>
      </c>
    </row>
    <row r="8" spans="1:23" s="5" customFormat="1">
      <c r="A8" s="7"/>
      <c r="B8" s="19">
        <f t="shared" ref="B8:B22" si="3">B7+1</f>
        <v>3</v>
      </c>
      <c r="C8" s="74">
        <v>45813</v>
      </c>
      <c r="D8" s="21" t="s">
        <v>39</v>
      </c>
      <c r="E8" s="21" t="s">
        <v>552</v>
      </c>
      <c r="F8" s="19">
        <v>20</v>
      </c>
      <c r="G8" s="19">
        <v>0</v>
      </c>
      <c r="H8" s="19">
        <v>-20</v>
      </c>
      <c r="I8" s="20">
        <v>150</v>
      </c>
      <c r="J8" s="21">
        <f t="shared" si="0"/>
        <v>-3000</v>
      </c>
      <c r="K8" s="8"/>
      <c r="M8" s="193" t="s">
        <v>18</v>
      </c>
      <c r="N8" s="194"/>
      <c r="O8" s="195"/>
      <c r="P8" s="202">
        <f>R6</f>
        <v>0.7142857142857143</v>
      </c>
      <c r="Q8" s="203"/>
      <c r="R8" s="204"/>
      <c r="V8" s="5">
        <f>IF($J8&gt;0,1,0)</f>
        <v>0</v>
      </c>
      <c r="W8" s="5">
        <f>IF($J8&lt;0,1,0)</f>
        <v>1</v>
      </c>
    </row>
    <row r="9" spans="1:23" s="5" customFormat="1">
      <c r="A9" s="7"/>
      <c r="B9" s="19">
        <f t="shared" si="3"/>
        <v>4</v>
      </c>
      <c r="C9" s="74">
        <v>45813</v>
      </c>
      <c r="D9" s="21" t="s">
        <v>39</v>
      </c>
      <c r="E9" s="21" t="s">
        <v>558</v>
      </c>
      <c r="F9" s="19">
        <v>20</v>
      </c>
      <c r="G9" s="19">
        <v>0</v>
      </c>
      <c r="H9" s="19">
        <v>-20</v>
      </c>
      <c r="I9" s="20">
        <v>150</v>
      </c>
      <c r="J9" s="21">
        <f t="shared" ref="J9" si="4">H9*I9</f>
        <v>-3000</v>
      </c>
      <c r="K9" s="8"/>
      <c r="M9" s="196"/>
      <c r="N9" s="197"/>
      <c r="O9" s="198"/>
      <c r="P9" s="205"/>
      <c r="Q9" s="206"/>
      <c r="R9" s="207"/>
      <c r="V9" s="5">
        <f>IF($J9&gt;0,1,0)</f>
        <v>0</v>
      </c>
      <c r="W9" s="5">
        <f>IF($J9&lt;0,1,0)</f>
        <v>1</v>
      </c>
    </row>
    <row r="10" spans="1:23" s="5" customFormat="1" ht="15.75" thickBot="1">
      <c r="A10" s="7"/>
      <c r="B10" s="19">
        <f t="shared" si="3"/>
        <v>5</v>
      </c>
      <c r="C10" s="74">
        <v>45818</v>
      </c>
      <c r="D10" s="21" t="s">
        <v>39</v>
      </c>
      <c r="E10" s="21" t="s">
        <v>559</v>
      </c>
      <c r="F10" s="19">
        <v>50</v>
      </c>
      <c r="G10" s="19">
        <v>68</v>
      </c>
      <c r="H10" s="19">
        <v>18</v>
      </c>
      <c r="I10" s="20">
        <v>40</v>
      </c>
      <c r="J10" s="21">
        <f t="shared" si="0"/>
        <v>720</v>
      </c>
      <c r="K10" s="8"/>
      <c r="M10" s="199"/>
      <c r="N10" s="200"/>
      <c r="O10" s="201"/>
      <c r="P10" s="208"/>
      <c r="Q10" s="209"/>
      <c r="R10" s="210"/>
      <c r="V10" s="5">
        <f>IF($J10&gt;0,1,0)</f>
        <v>1</v>
      </c>
      <c r="W10" s="5">
        <f>IF($J10&lt;0,1,0)</f>
        <v>0</v>
      </c>
    </row>
    <row r="11" spans="1:23" s="5" customFormat="1">
      <c r="A11" s="7"/>
      <c r="B11" s="19">
        <f t="shared" si="3"/>
        <v>6</v>
      </c>
      <c r="C11" s="74">
        <v>45820</v>
      </c>
      <c r="D11" s="21" t="s">
        <v>39</v>
      </c>
      <c r="E11" s="21" t="s">
        <v>560</v>
      </c>
      <c r="F11" s="19">
        <v>30</v>
      </c>
      <c r="G11" s="19">
        <v>244</v>
      </c>
      <c r="H11" s="19">
        <v>214</v>
      </c>
      <c r="I11" s="20">
        <v>150</v>
      </c>
      <c r="J11" s="21">
        <f t="shared" si="0"/>
        <v>32100</v>
      </c>
      <c r="K11" s="8"/>
      <c r="M11" s="5" t="s">
        <v>17</v>
      </c>
      <c r="V11" s="5">
        <f t="shared" si="1"/>
        <v>1</v>
      </c>
      <c r="W11" s="5">
        <f t="shared" si="2"/>
        <v>0</v>
      </c>
    </row>
    <row r="12" spans="1:23" s="5" customFormat="1" ht="15" customHeight="1">
      <c r="A12" s="7"/>
      <c r="B12" s="19">
        <f>B11+1</f>
        <v>7</v>
      </c>
      <c r="C12" s="74">
        <v>45825</v>
      </c>
      <c r="D12" s="21" t="s">
        <v>39</v>
      </c>
      <c r="E12" s="76" t="s">
        <v>547</v>
      </c>
      <c r="F12" s="77">
        <v>50</v>
      </c>
      <c r="G12" s="77">
        <v>117</v>
      </c>
      <c r="H12" s="77">
        <v>67</v>
      </c>
      <c r="I12" s="20">
        <v>40</v>
      </c>
      <c r="J12" s="21">
        <f t="shared" si="0"/>
        <v>2680</v>
      </c>
      <c r="K12" s="8"/>
      <c r="M12" s="5" t="s">
        <v>17</v>
      </c>
      <c r="V12" s="5">
        <f t="shared" si="1"/>
        <v>1</v>
      </c>
      <c r="W12" s="5">
        <f t="shared" si="2"/>
        <v>0</v>
      </c>
    </row>
    <row r="13" spans="1:23" s="5" customFormat="1" ht="15" customHeight="1">
      <c r="A13" s="7"/>
      <c r="B13" s="77">
        <f t="shared" si="3"/>
        <v>8</v>
      </c>
      <c r="C13" s="74">
        <v>45827</v>
      </c>
      <c r="D13" s="21" t="s">
        <v>39</v>
      </c>
      <c r="E13" s="21" t="s">
        <v>561</v>
      </c>
      <c r="F13" s="19">
        <v>30</v>
      </c>
      <c r="G13" s="19">
        <v>70</v>
      </c>
      <c r="H13" s="19">
        <v>40</v>
      </c>
      <c r="I13" s="20">
        <v>150</v>
      </c>
      <c r="J13" s="21">
        <f t="shared" si="0"/>
        <v>6000</v>
      </c>
      <c r="K13" s="8"/>
      <c r="V13" s="5">
        <f t="shared" si="1"/>
        <v>1</v>
      </c>
      <c r="W13" s="5">
        <f t="shared" si="2"/>
        <v>0</v>
      </c>
    </row>
    <row r="14" spans="1:23" s="5" customFormat="1" ht="15" customHeight="1">
      <c r="A14" s="7"/>
      <c r="B14" s="77">
        <f t="shared" si="3"/>
        <v>9</v>
      </c>
      <c r="C14" s="74">
        <v>45832</v>
      </c>
      <c r="D14" s="21" t="s">
        <v>39</v>
      </c>
      <c r="E14" s="76" t="s">
        <v>563</v>
      </c>
      <c r="F14" s="77">
        <v>60</v>
      </c>
      <c r="G14" s="77">
        <v>82</v>
      </c>
      <c r="H14" s="77">
        <v>22</v>
      </c>
      <c r="I14" s="78">
        <v>40</v>
      </c>
      <c r="J14" s="21">
        <f t="shared" si="0"/>
        <v>880</v>
      </c>
      <c r="K14" s="8"/>
      <c r="V14" s="5">
        <f t="shared" si="1"/>
        <v>1</v>
      </c>
      <c r="W14" s="5">
        <f t="shared" si="2"/>
        <v>0</v>
      </c>
    </row>
    <row r="15" spans="1:23" s="5" customFormat="1" ht="15" customHeight="1">
      <c r="A15" s="7"/>
      <c r="B15" s="19">
        <f t="shared" si="3"/>
        <v>10</v>
      </c>
      <c r="C15" s="74">
        <v>45832</v>
      </c>
      <c r="D15" s="21" t="s">
        <v>39</v>
      </c>
      <c r="E15" s="76" t="s">
        <v>562</v>
      </c>
      <c r="F15" s="77">
        <v>60</v>
      </c>
      <c r="G15" s="77">
        <v>157</v>
      </c>
      <c r="H15" s="77">
        <v>97</v>
      </c>
      <c r="I15" s="78">
        <v>60</v>
      </c>
      <c r="J15" s="21">
        <f t="shared" si="0"/>
        <v>5820</v>
      </c>
      <c r="K15" s="8"/>
      <c r="V15" s="5">
        <f t="shared" si="1"/>
        <v>1</v>
      </c>
      <c r="W15" s="5">
        <f t="shared" si="2"/>
        <v>0</v>
      </c>
    </row>
    <row r="16" spans="1:23" s="5" customFormat="1" ht="15.75" customHeight="1">
      <c r="A16" s="7"/>
      <c r="B16" s="19">
        <f t="shared" si="3"/>
        <v>11</v>
      </c>
      <c r="C16" s="74">
        <v>45834</v>
      </c>
      <c r="D16" s="21" t="s">
        <v>39</v>
      </c>
      <c r="E16" s="21" t="s">
        <v>476</v>
      </c>
      <c r="F16" s="19">
        <v>20</v>
      </c>
      <c r="G16" s="19">
        <v>30</v>
      </c>
      <c r="H16" s="19">
        <v>10</v>
      </c>
      <c r="I16" s="20">
        <v>150</v>
      </c>
      <c r="J16" s="21">
        <f t="shared" si="0"/>
        <v>1500</v>
      </c>
      <c r="K16" s="8"/>
      <c r="M16" s="5" t="s">
        <v>17</v>
      </c>
      <c r="V16" s="5">
        <f t="shared" si="1"/>
        <v>1</v>
      </c>
      <c r="W16" s="5">
        <f t="shared" si="2"/>
        <v>0</v>
      </c>
    </row>
    <row r="17" spans="1:23" s="5" customFormat="1" ht="15.75" customHeight="1">
      <c r="A17" s="7"/>
      <c r="B17" s="19">
        <v>12</v>
      </c>
      <c r="C17" s="74">
        <v>45834</v>
      </c>
      <c r="D17" s="21" t="s">
        <v>39</v>
      </c>
      <c r="E17" s="21" t="s">
        <v>566</v>
      </c>
      <c r="F17" s="19">
        <v>50</v>
      </c>
      <c r="G17" s="19">
        <v>64</v>
      </c>
      <c r="H17" s="19">
        <v>14</v>
      </c>
      <c r="I17" s="20">
        <v>60</v>
      </c>
      <c r="J17" s="21">
        <f t="shared" si="0"/>
        <v>840</v>
      </c>
      <c r="K17" s="8"/>
      <c r="V17" s="5">
        <f t="shared" si="1"/>
        <v>1</v>
      </c>
      <c r="W17" s="5">
        <f t="shared" si="2"/>
        <v>0</v>
      </c>
    </row>
    <row r="18" spans="1:23" s="5" customFormat="1" ht="15.75" customHeight="1">
      <c r="A18" s="7"/>
      <c r="B18" s="19">
        <v>13</v>
      </c>
      <c r="C18" s="74">
        <v>45834</v>
      </c>
      <c r="D18" s="21" t="s">
        <v>39</v>
      </c>
      <c r="E18" s="21" t="s">
        <v>565</v>
      </c>
      <c r="F18" s="19">
        <v>15</v>
      </c>
      <c r="G18" s="19">
        <v>35</v>
      </c>
      <c r="H18" s="19">
        <v>20</v>
      </c>
      <c r="I18" s="20">
        <v>130</v>
      </c>
      <c r="J18" s="21">
        <f t="shared" si="0"/>
        <v>2600</v>
      </c>
      <c r="K18" s="8"/>
      <c r="V18" s="5">
        <f t="shared" si="1"/>
        <v>1</v>
      </c>
      <c r="W18" s="5">
        <f t="shared" si="2"/>
        <v>0</v>
      </c>
    </row>
    <row r="19" spans="1:23" s="5" customFormat="1" ht="15.75" customHeight="1">
      <c r="A19" s="7"/>
      <c r="B19" s="19">
        <v>14</v>
      </c>
      <c r="C19" s="74">
        <v>45834</v>
      </c>
      <c r="D19" s="21" t="s">
        <v>39</v>
      </c>
      <c r="E19" s="21" t="s">
        <v>564</v>
      </c>
      <c r="F19" s="19">
        <v>10</v>
      </c>
      <c r="G19" s="19">
        <v>0</v>
      </c>
      <c r="H19" s="19">
        <v>-10</v>
      </c>
      <c r="I19" s="20">
        <v>240</v>
      </c>
      <c r="J19" s="76">
        <f t="shared" si="0"/>
        <v>-2400</v>
      </c>
      <c r="K19" s="8"/>
      <c r="V19" s="5">
        <f t="shared" si="1"/>
        <v>0</v>
      </c>
      <c r="W19" s="5">
        <f t="shared" si="2"/>
        <v>1</v>
      </c>
    </row>
    <row r="20" spans="1:23" s="5" customFormat="1" ht="15" customHeight="1">
      <c r="A20" s="7"/>
      <c r="B20" s="19">
        <v>13</v>
      </c>
      <c r="C20" s="74"/>
      <c r="D20" s="21"/>
      <c r="E20" s="21"/>
      <c r="F20" s="19"/>
      <c r="G20" s="19"/>
      <c r="H20" s="19"/>
      <c r="I20" s="20"/>
      <c r="J20" s="76">
        <f t="shared" si="0"/>
        <v>0</v>
      </c>
      <c r="K20" s="8"/>
      <c r="V20" s="5">
        <f t="shared" si="1"/>
        <v>0</v>
      </c>
      <c r="W20" s="5">
        <f t="shared" si="2"/>
        <v>0</v>
      </c>
    </row>
    <row r="21" spans="1:23" s="5" customFormat="1">
      <c r="A21" s="7"/>
      <c r="B21" s="19">
        <f t="shared" si="3"/>
        <v>14</v>
      </c>
      <c r="C21" s="74"/>
      <c r="D21" s="21"/>
      <c r="E21" s="21"/>
      <c r="F21" s="19"/>
      <c r="G21" s="19"/>
      <c r="H21" s="19"/>
      <c r="I21" s="20"/>
      <c r="J21" s="21">
        <f t="shared" si="0"/>
        <v>0</v>
      </c>
      <c r="K21" s="8"/>
      <c r="M21"/>
      <c r="N21"/>
      <c r="O21"/>
      <c r="P21"/>
      <c r="Q21"/>
      <c r="R21"/>
      <c r="V21" s="5">
        <f t="shared" si="1"/>
        <v>0</v>
      </c>
      <c r="W21" s="5">
        <f t="shared" si="2"/>
        <v>0</v>
      </c>
    </row>
    <row r="22" spans="1:23" s="5" customFormat="1">
      <c r="A22" s="7"/>
      <c r="B22" s="19">
        <f t="shared" si="3"/>
        <v>15</v>
      </c>
      <c r="C22" s="74"/>
      <c r="D22" s="21"/>
      <c r="E22" s="21"/>
      <c r="F22" s="19"/>
      <c r="G22" s="19"/>
      <c r="H22" s="19"/>
      <c r="I22" s="20"/>
      <c r="J22" s="21">
        <f t="shared" si="0"/>
        <v>0</v>
      </c>
      <c r="K22" s="8"/>
      <c r="M22"/>
      <c r="N22"/>
      <c r="O22"/>
      <c r="P22"/>
      <c r="Q22"/>
      <c r="R22"/>
      <c r="V22" s="5">
        <f t="shared" si="1"/>
        <v>0</v>
      </c>
      <c r="W22" s="5">
        <f t="shared" si="2"/>
        <v>0</v>
      </c>
    </row>
    <row r="23" spans="1:23" s="5" customFormat="1" ht="15.75" thickBot="1">
      <c r="A23" s="7"/>
      <c r="B23" s="104">
        <f>B22+1</f>
        <v>16</v>
      </c>
      <c r="C23" s="108"/>
      <c r="D23" s="21"/>
      <c r="E23" s="25"/>
      <c r="F23" s="50"/>
      <c r="G23" s="50"/>
      <c r="H23" s="50"/>
      <c r="I23" s="26"/>
      <c r="J23" s="25">
        <f t="shared" si="0"/>
        <v>0</v>
      </c>
      <c r="K23" s="8"/>
      <c r="M23"/>
      <c r="N23"/>
      <c r="O23"/>
      <c r="P23"/>
      <c r="Q23"/>
      <c r="R23"/>
      <c r="V23" s="5">
        <f t="shared" si="1"/>
        <v>0</v>
      </c>
      <c r="W23" s="5">
        <f t="shared" si="2"/>
        <v>0</v>
      </c>
    </row>
    <row r="24" spans="1:23" s="5" customFormat="1" ht="24" thickBot="1">
      <c r="A24" s="7"/>
      <c r="B24" s="127" t="s">
        <v>19</v>
      </c>
      <c r="C24" s="163"/>
      <c r="D24" s="163"/>
      <c r="E24" s="163"/>
      <c r="F24" s="163"/>
      <c r="G24" s="163"/>
      <c r="H24" s="164"/>
      <c r="I24" s="83" t="s">
        <v>20</v>
      </c>
      <c r="J24" s="84">
        <f>SUM(J6:J23)</f>
        <v>44180</v>
      </c>
      <c r="K24" s="8"/>
      <c r="M24"/>
      <c r="N24"/>
      <c r="O24"/>
      <c r="P24"/>
      <c r="Q24"/>
      <c r="R24"/>
      <c r="V24" s="5">
        <f>SUM(V6:V23)</f>
        <v>10</v>
      </c>
      <c r="W24" s="5">
        <f>SUM(W6:W23)</f>
        <v>4</v>
      </c>
    </row>
    <row r="25" spans="1:23" s="5" customFormat="1" ht="30" customHeight="1" thickBot="1">
      <c r="A25" s="29"/>
      <c r="B25" s="30"/>
      <c r="C25" s="30"/>
      <c r="D25" s="30"/>
      <c r="E25" s="30"/>
      <c r="F25" s="30"/>
      <c r="G25" s="30"/>
      <c r="H25" s="31"/>
      <c r="I25" s="30"/>
      <c r="J25" s="31"/>
      <c r="K25" s="32"/>
      <c r="M25"/>
      <c r="N25"/>
      <c r="O25"/>
      <c r="P25"/>
      <c r="Q25"/>
      <c r="R25"/>
    </row>
  </sheetData>
  <mergeCells count="24">
    <mergeCell ref="M8:O10"/>
    <mergeCell ref="P8:R10"/>
    <mergeCell ref="B24:H24"/>
    <mergeCell ref="M6:M7"/>
    <mergeCell ref="N6:N7"/>
    <mergeCell ref="O6:O7"/>
    <mergeCell ref="P6:P7"/>
    <mergeCell ref="Q6:Q7"/>
    <mergeCell ref="R6:R7"/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</mergeCells>
  <hyperlinks>
    <hyperlink ref="M1" location="'MASTER '!A1" display="Back"/>
    <hyperlink ref="B24" r:id="rId1"/>
    <hyperlink ref="M4:M5" location="'JAN 2025'!A1" display="INDEX OPTION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W21"/>
  <sheetViews>
    <sheetView tabSelected="1" workbookViewId="0">
      <selection activeCell="P15" sqref="P15"/>
    </sheetView>
  </sheetViews>
  <sheetFormatPr defaultRowHeight="15"/>
  <cols>
    <col min="1" max="1" width="5.140625" customWidth="1"/>
    <col min="3" max="3" width="11.28515625" customWidth="1"/>
    <col min="4" max="4" width="9.5703125" customWidth="1"/>
    <col min="5" max="5" width="20.85546875" customWidth="1"/>
    <col min="6" max="6" width="11.5703125" customWidth="1"/>
    <col min="7" max="7" width="11.28515625" customWidth="1"/>
    <col min="8" max="8" width="13.5703125" customWidth="1"/>
    <col min="10" max="10" width="11.5703125" customWidth="1"/>
    <col min="11" max="11" width="5.28515625" customWidth="1"/>
    <col min="12" max="12" width="6.85546875" customWidth="1"/>
    <col min="13" max="13" width="16.140625" customWidth="1"/>
    <col min="18" max="18" width="11" customWidth="1"/>
  </cols>
  <sheetData>
    <row r="1" spans="1:23" s="5" customFormat="1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5" customFormat="1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s="5" customFormat="1" ht="16.5" thickBot="1">
      <c r="A3" s="7"/>
      <c r="B3" s="168">
        <v>45839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s="5" customFormat="1" ht="16.5" thickBot="1">
      <c r="A4" s="7"/>
      <c r="B4" s="171" t="s">
        <v>518</v>
      </c>
      <c r="C4" s="172"/>
      <c r="D4" s="172"/>
      <c r="E4" s="172"/>
      <c r="F4" s="172"/>
      <c r="G4" s="172"/>
      <c r="H4" s="172"/>
      <c r="I4" s="172"/>
      <c r="J4" s="173"/>
      <c r="K4" s="8"/>
      <c r="M4" s="228" t="s">
        <v>25</v>
      </c>
      <c r="N4" s="176">
        <f>COUNT(C6:C19)</f>
        <v>14</v>
      </c>
      <c r="O4" s="178">
        <f>V20</f>
        <v>13</v>
      </c>
      <c r="P4" s="178">
        <f>W20</f>
        <v>1</v>
      </c>
      <c r="Q4" s="180">
        <f>N4-O4-P4</f>
        <v>0</v>
      </c>
      <c r="R4" s="182">
        <f>O4/N4</f>
        <v>0.9285714285714286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155</v>
      </c>
      <c r="G5" s="12" t="s">
        <v>156</v>
      </c>
      <c r="H5" s="36" t="s">
        <v>157</v>
      </c>
      <c r="I5" s="48" t="s">
        <v>523</v>
      </c>
      <c r="J5" s="14" t="s">
        <v>16</v>
      </c>
      <c r="K5" s="8"/>
      <c r="M5" s="229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s="5" customFormat="1" ht="15" customHeight="1">
      <c r="A6" s="7"/>
      <c r="B6" s="19">
        <v>1</v>
      </c>
      <c r="C6" s="74">
        <v>45839</v>
      </c>
      <c r="D6" s="21" t="s">
        <v>39</v>
      </c>
      <c r="E6" s="21" t="s">
        <v>567</v>
      </c>
      <c r="F6" s="19">
        <v>60</v>
      </c>
      <c r="G6" s="19">
        <v>90</v>
      </c>
      <c r="H6" s="19">
        <v>30</v>
      </c>
      <c r="I6" s="20">
        <v>40</v>
      </c>
      <c r="J6" s="21">
        <f>H6*I6</f>
        <v>1200</v>
      </c>
      <c r="K6" s="8"/>
      <c r="M6" s="211" t="s">
        <v>72</v>
      </c>
      <c r="N6" s="213">
        <f>SUM(N4:N5)</f>
        <v>14</v>
      </c>
      <c r="O6" s="213">
        <f>SUM(O4:O5)</f>
        <v>13</v>
      </c>
      <c r="P6" s="213">
        <f>SUM(P4:P5)</f>
        <v>1</v>
      </c>
      <c r="Q6" s="213">
        <f>SUM(Q4:Q5)</f>
        <v>0</v>
      </c>
      <c r="R6" s="182">
        <f>O6/N6</f>
        <v>0.9285714285714286</v>
      </c>
      <c r="V6" s="5">
        <f>IF($J6&gt;0,1,0)</f>
        <v>1</v>
      </c>
      <c r="W6" s="5">
        <f>IF($J6&lt;0,1,0)</f>
        <v>0</v>
      </c>
    </row>
    <row r="7" spans="1:23" s="5" customFormat="1" ht="15.75" thickBot="1">
      <c r="A7" s="7"/>
      <c r="B7" s="19">
        <f>B6+1</f>
        <v>2</v>
      </c>
      <c r="C7" s="74">
        <v>45841</v>
      </c>
      <c r="D7" s="21" t="s">
        <v>39</v>
      </c>
      <c r="E7" s="21" t="s">
        <v>568</v>
      </c>
      <c r="F7" s="19">
        <v>25</v>
      </c>
      <c r="G7" s="19">
        <v>80</v>
      </c>
      <c r="H7" s="19">
        <v>55</v>
      </c>
      <c r="I7" s="20">
        <v>150</v>
      </c>
      <c r="J7" s="21">
        <f t="shared" ref="J7:J18" si="0">H7*I7</f>
        <v>8250</v>
      </c>
      <c r="K7" s="8"/>
      <c r="M7" s="212"/>
      <c r="N7" s="214"/>
      <c r="O7" s="214"/>
      <c r="P7" s="214"/>
      <c r="Q7" s="214"/>
      <c r="R7" s="215"/>
      <c r="V7" s="5">
        <f t="shared" ref="V7:V19" si="1">IF($J7&gt;0,1,0)</f>
        <v>1</v>
      </c>
      <c r="W7" s="5">
        <f t="shared" ref="W7:W19" si="2">IF($J7&lt;0,1,0)</f>
        <v>0</v>
      </c>
    </row>
    <row r="8" spans="1:23" s="5" customFormat="1">
      <c r="A8" s="7"/>
      <c r="B8" s="19">
        <f t="shared" ref="B8:B16" si="3">B7+1</f>
        <v>3</v>
      </c>
      <c r="C8" s="74">
        <v>45846</v>
      </c>
      <c r="D8" s="21" t="s">
        <v>39</v>
      </c>
      <c r="E8" s="21" t="s">
        <v>569</v>
      </c>
      <c r="F8" s="19">
        <v>60</v>
      </c>
      <c r="G8" s="19">
        <v>232</v>
      </c>
      <c r="H8" s="19">
        <v>172</v>
      </c>
      <c r="I8" s="20">
        <v>40</v>
      </c>
      <c r="J8" s="21">
        <f t="shared" si="0"/>
        <v>6880</v>
      </c>
      <c r="K8" s="8"/>
      <c r="M8" s="193" t="s">
        <v>18</v>
      </c>
      <c r="N8" s="194"/>
      <c r="O8" s="195"/>
      <c r="P8" s="202">
        <f>R6</f>
        <v>0.9285714285714286</v>
      </c>
      <c r="Q8" s="203"/>
      <c r="R8" s="204"/>
      <c r="V8" s="5">
        <f>IF($J8&gt;0,1,0)</f>
        <v>1</v>
      </c>
      <c r="W8" s="5">
        <f>IF($J8&lt;0,1,0)</f>
        <v>0</v>
      </c>
    </row>
    <row r="9" spans="1:23" s="5" customFormat="1">
      <c r="A9" s="7"/>
      <c r="B9" s="19">
        <f t="shared" si="3"/>
        <v>4</v>
      </c>
      <c r="C9" s="74">
        <v>45848</v>
      </c>
      <c r="D9" s="21" t="s">
        <v>39</v>
      </c>
      <c r="E9" s="21" t="s">
        <v>570</v>
      </c>
      <c r="F9" s="19">
        <v>20</v>
      </c>
      <c r="G9" s="19">
        <v>35</v>
      </c>
      <c r="H9" s="19">
        <v>15</v>
      </c>
      <c r="I9" s="20">
        <v>150</v>
      </c>
      <c r="J9" s="21">
        <f t="shared" si="0"/>
        <v>2250</v>
      </c>
      <c r="K9" s="8"/>
      <c r="M9" s="196"/>
      <c r="N9" s="197"/>
      <c r="O9" s="198"/>
      <c r="P9" s="205"/>
      <c r="Q9" s="206"/>
      <c r="R9" s="207"/>
      <c r="V9" s="5">
        <f>IF($J9&gt;0,1,0)</f>
        <v>1</v>
      </c>
      <c r="W9" s="5">
        <f>IF($J9&lt;0,1,0)</f>
        <v>0</v>
      </c>
    </row>
    <row r="10" spans="1:23" s="5" customFormat="1" ht="15.75" thickBot="1">
      <c r="A10" s="7"/>
      <c r="B10" s="19">
        <f t="shared" si="3"/>
        <v>5</v>
      </c>
      <c r="C10" s="74">
        <v>45853</v>
      </c>
      <c r="D10" s="21" t="s">
        <v>39</v>
      </c>
      <c r="E10" s="21" t="s">
        <v>571</v>
      </c>
      <c r="F10" s="19">
        <v>50</v>
      </c>
      <c r="G10" s="19">
        <v>240</v>
      </c>
      <c r="H10" s="19">
        <v>190</v>
      </c>
      <c r="I10" s="20">
        <v>40</v>
      </c>
      <c r="J10" s="21">
        <f t="shared" si="0"/>
        <v>7600</v>
      </c>
      <c r="K10" s="8"/>
      <c r="M10" s="199"/>
      <c r="N10" s="200"/>
      <c r="O10" s="201"/>
      <c r="P10" s="208"/>
      <c r="Q10" s="209"/>
      <c r="R10" s="210"/>
      <c r="V10" s="5">
        <f>IF($J10&gt;0,1,0)</f>
        <v>1</v>
      </c>
      <c r="W10" s="5">
        <f>IF($J10&lt;0,1,0)</f>
        <v>0</v>
      </c>
    </row>
    <row r="11" spans="1:23" s="5" customFormat="1">
      <c r="A11" s="7"/>
      <c r="B11" s="19">
        <f t="shared" si="3"/>
        <v>6</v>
      </c>
      <c r="C11" s="74">
        <v>45855</v>
      </c>
      <c r="D11" s="21" t="s">
        <v>39</v>
      </c>
      <c r="E11" s="21" t="s">
        <v>572</v>
      </c>
      <c r="F11" s="19">
        <v>25</v>
      </c>
      <c r="G11" s="19">
        <v>47</v>
      </c>
      <c r="H11" s="19">
        <v>22</v>
      </c>
      <c r="I11" s="20">
        <v>150</v>
      </c>
      <c r="J11" s="21">
        <f t="shared" si="0"/>
        <v>3300</v>
      </c>
      <c r="K11" s="8"/>
      <c r="M11" s="5" t="s">
        <v>17</v>
      </c>
      <c r="V11" s="5">
        <f t="shared" si="1"/>
        <v>1</v>
      </c>
      <c r="W11" s="5">
        <f t="shared" si="2"/>
        <v>0</v>
      </c>
    </row>
    <row r="12" spans="1:23" s="5" customFormat="1" ht="15" customHeight="1">
      <c r="A12" s="7"/>
      <c r="B12" s="19">
        <f>B11+1</f>
        <v>7</v>
      </c>
      <c r="C12" s="74">
        <v>45860</v>
      </c>
      <c r="D12" s="21" t="s">
        <v>39</v>
      </c>
      <c r="E12" s="76" t="s">
        <v>458</v>
      </c>
      <c r="F12" s="77">
        <v>50</v>
      </c>
      <c r="G12" s="77">
        <v>154</v>
      </c>
      <c r="H12" s="77">
        <v>104</v>
      </c>
      <c r="I12" s="20">
        <v>40</v>
      </c>
      <c r="J12" s="21">
        <f t="shared" si="0"/>
        <v>4160</v>
      </c>
      <c r="K12" s="8"/>
      <c r="M12" s="5" t="s">
        <v>17</v>
      </c>
      <c r="V12" s="5">
        <f t="shared" si="1"/>
        <v>1</v>
      </c>
      <c r="W12" s="5">
        <f t="shared" si="2"/>
        <v>0</v>
      </c>
    </row>
    <row r="13" spans="1:23" s="5" customFormat="1" ht="15" customHeight="1">
      <c r="A13" s="7"/>
      <c r="B13" s="77">
        <f t="shared" si="3"/>
        <v>8</v>
      </c>
      <c r="C13" s="74">
        <v>45862</v>
      </c>
      <c r="D13" s="21" t="s">
        <v>39</v>
      </c>
      <c r="E13" s="21" t="s">
        <v>476</v>
      </c>
      <c r="F13" s="19">
        <v>35</v>
      </c>
      <c r="G13" s="19">
        <v>191</v>
      </c>
      <c r="H13" s="19">
        <v>156</v>
      </c>
      <c r="I13" s="20">
        <v>150</v>
      </c>
      <c r="J13" s="21">
        <f t="shared" si="0"/>
        <v>23400</v>
      </c>
      <c r="K13" s="8"/>
      <c r="V13" s="5">
        <f t="shared" si="1"/>
        <v>1</v>
      </c>
      <c r="W13" s="5">
        <f t="shared" si="2"/>
        <v>0</v>
      </c>
    </row>
    <row r="14" spans="1:23" s="5" customFormat="1" ht="15" customHeight="1">
      <c r="A14" s="7"/>
      <c r="B14" s="77">
        <f t="shared" si="3"/>
        <v>9</v>
      </c>
      <c r="C14" s="74">
        <v>45866</v>
      </c>
      <c r="D14" s="21" t="s">
        <v>39</v>
      </c>
      <c r="E14" s="76" t="s">
        <v>551</v>
      </c>
      <c r="F14" s="77">
        <v>50</v>
      </c>
      <c r="G14" s="77">
        <v>65</v>
      </c>
      <c r="H14" s="77">
        <v>15</v>
      </c>
      <c r="I14" s="78">
        <v>40</v>
      </c>
      <c r="J14" s="21">
        <f t="shared" si="0"/>
        <v>600</v>
      </c>
      <c r="K14" s="8"/>
      <c r="V14" s="5">
        <f t="shared" si="1"/>
        <v>1</v>
      </c>
      <c r="W14" s="5">
        <f t="shared" si="2"/>
        <v>0</v>
      </c>
    </row>
    <row r="15" spans="1:23" s="5" customFormat="1" ht="15" customHeight="1">
      <c r="A15" s="7"/>
      <c r="B15" s="19">
        <f t="shared" si="3"/>
        <v>10</v>
      </c>
      <c r="C15" s="74">
        <v>45866</v>
      </c>
      <c r="D15" s="21" t="s">
        <v>39</v>
      </c>
      <c r="E15" s="76" t="s">
        <v>573</v>
      </c>
      <c r="F15" s="77">
        <v>55</v>
      </c>
      <c r="G15" s="77">
        <v>110</v>
      </c>
      <c r="H15" s="77">
        <v>55</v>
      </c>
      <c r="I15" s="78">
        <v>60</v>
      </c>
      <c r="J15" s="21">
        <f t="shared" si="0"/>
        <v>3300</v>
      </c>
      <c r="K15" s="8"/>
      <c r="V15" s="5">
        <f t="shared" si="1"/>
        <v>1</v>
      </c>
      <c r="W15" s="5">
        <f t="shared" si="2"/>
        <v>0</v>
      </c>
    </row>
    <row r="16" spans="1:23" s="5" customFormat="1" ht="15.75" customHeight="1">
      <c r="A16" s="7"/>
      <c r="B16" s="19">
        <f t="shared" si="3"/>
        <v>11</v>
      </c>
      <c r="C16" s="74">
        <v>45869</v>
      </c>
      <c r="D16" s="21" t="s">
        <v>39</v>
      </c>
      <c r="E16" s="21" t="s">
        <v>576</v>
      </c>
      <c r="F16" s="19">
        <v>30</v>
      </c>
      <c r="G16" s="19">
        <v>130</v>
      </c>
      <c r="H16" s="19">
        <v>100</v>
      </c>
      <c r="I16" s="20">
        <v>150</v>
      </c>
      <c r="J16" s="21">
        <f t="shared" si="0"/>
        <v>15000</v>
      </c>
      <c r="K16" s="8"/>
      <c r="M16" s="5" t="s">
        <v>17</v>
      </c>
      <c r="V16" s="5">
        <f t="shared" si="1"/>
        <v>1</v>
      </c>
      <c r="W16" s="5">
        <f t="shared" si="2"/>
        <v>0</v>
      </c>
    </row>
    <row r="17" spans="1:23" s="5" customFormat="1" ht="15.75" customHeight="1">
      <c r="A17" s="7"/>
      <c r="B17" s="19">
        <v>12</v>
      </c>
      <c r="C17" s="74">
        <v>45869</v>
      </c>
      <c r="D17" s="21" t="s">
        <v>39</v>
      </c>
      <c r="E17" s="21" t="s">
        <v>575</v>
      </c>
      <c r="F17" s="19">
        <v>40</v>
      </c>
      <c r="G17" s="19">
        <v>0</v>
      </c>
      <c r="H17" s="19">
        <v>-40</v>
      </c>
      <c r="I17" s="20">
        <v>70</v>
      </c>
      <c r="J17" s="21">
        <f t="shared" si="0"/>
        <v>-2800</v>
      </c>
      <c r="K17" s="8"/>
      <c r="V17" s="5">
        <f t="shared" si="1"/>
        <v>0</v>
      </c>
      <c r="W17" s="5">
        <f t="shared" si="2"/>
        <v>1</v>
      </c>
    </row>
    <row r="18" spans="1:23" s="5" customFormat="1" ht="15.75" customHeight="1">
      <c r="A18" s="7"/>
      <c r="B18" s="19">
        <v>13</v>
      </c>
      <c r="C18" s="74">
        <v>45869</v>
      </c>
      <c r="D18" s="21" t="s">
        <v>39</v>
      </c>
      <c r="E18" s="21" t="s">
        <v>574</v>
      </c>
      <c r="F18" s="19">
        <v>30</v>
      </c>
      <c r="G18" s="19">
        <v>40</v>
      </c>
      <c r="H18" s="19">
        <v>10</v>
      </c>
      <c r="I18" s="20">
        <v>130</v>
      </c>
      <c r="J18" s="21">
        <f t="shared" si="0"/>
        <v>1300</v>
      </c>
      <c r="K18" s="8"/>
      <c r="V18" s="5">
        <f t="shared" si="1"/>
        <v>1</v>
      </c>
      <c r="W18" s="5">
        <f t="shared" si="2"/>
        <v>0</v>
      </c>
    </row>
    <row r="19" spans="1:23" s="5" customFormat="1" ht="15.75" customHeight="1" thickBot="1">
      <c r="A19" s="7"/>
      <c r="B19" s="19">
        <v>14</v>
      </c>
      <c r="C19" s="74">
        <v>45869</v>
      </c>
      <c r="D19" s="21" t="s">
        <v>39</v>
      </c>
      <c r="E19" s="21" t="s">
        <v>435</v>
      </c>
      <c r="F19" s="19">
        <v>10</v>
      </c>
      <c r="G19" s="19">
        <v>26.9</v>
      </c>
      <c r="H19" s="19">
        <v>16.899999999999999</v>
      </c>
      <c r="I19" s="20">
        <v>240</v>
      </c>
      <c r="J19" s="76">
        <f>H19*I19</f>
        <v>4055.9999999999995</v>
      </c>
      <c r="K19" s="8"/>
      <c r="V19" s="5">
        <f t="shared" si="1"/>
        <v>1</v>
      </c>
      <c r="W19" s="5">
        <f t="shared" si="2"/>
        <v>0</v>
      </c>
    </row>
    <row r="20" spans="1:23" s="5" customFormat="1" ht="24" thickBot="1">
      <c r="A20" s="7"/>
      <c r="B20" s="127" t="s">
        <v>19</v>
      </c>
      <c r="C20" s="163"/>
      <c r="D20" s="163"/>
      <c r="E20" s="163"/>
      <c r="F20" s="163"/>
      <c r="G20" s="163"/>
      <c r="H20" s="164"/>
      <c r="I20" s="83" t="s">
        <v>20</v>
      </c>
      <c r="J20" s="84">
        <f>SUM(J6:J19)</f>
        <v>78496</v>
      </c>
      <c r="K20" s="8"/>
      <c r="M20"/>
      <c r="N20"/>
      <c r="O20"/>
      <c r="P20"/>
      <c r="Q20"/>
      <c r="R20"/>
      <c r="V20" s="5">
        <f>SUM(V6:V19)</f>
        <v>13</v>
      </c>
      <c r="W20" s="5">
        <f>SUM(W6:W19)</f>
        <v>1</v>
      </c>
    </row>
    <row r="21" spans="1:23" s="5" customFormat="1" ht="30" customHeight="1" thickBot="1">
      <c r="A21" s="29"/>
      <c r="B21" s="30"/>
      <c r="C21" s="30"/>
      <c r="D21" s="30"/>
      <c r="E21" s="30"/>
      <c r="F21" s="30"/>
      <c r="G21" s="30"/>
      <c r="H21" s="31"/>
      <c r="I21" s="30"/>
      <c r="J21" s="31"/>
      <c r="K21" s="32"/>
      <c r="M21"/>
      <c r="N21"/>
      <c r="O21"/>
      <c r="P21"/>
      <c r="Q21"/>
      <c r="R21"/>
    </row>
  </sheetData>
  <mergeCells count="24">
    <mergeCell ref="M8:O10"/>
    <mergeCell ref="P8:R10"/>
    <mergeCell ref="B20:H20"/>
    <mergeCell ref="M6:M7"/>
    <mergeCell ref="N6:N7"/>
    <mergeCell ref="O6:O7"/>
    <mergeCell ref="P6:P7"/>
    <mergeCell ref="Q6:Q7"/>
    <mergeCell ref="R6:R7"/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</mergeCells>
  <hyperlinks>
    <hyperlink ref="M1" location="'MASTER '!A1" display="Back"/>
    <hyperlink ref="B20" r:id="rId1"/>
    <hyperlink ref="M4:M5" location="'JAN 2025'!A1" display="INDEX OPTION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B1:U30"/>
  <sheetViews>
    <sheetView zoomScale="90" zoomScaleNormal="90" workbookViewId="0">
      <selection activeCell="I21" sqref="I21"/>
    </sheetView>
  </sheetViews>
  <sheetFormatPr defaultColWidth="9.140625" defaultRowHeight="15"/>
  <cols>
    <col min="1" max="1" width="16.5703125" style="5" customWidth="1"/>
    <col min="2" max="2" width="8.85546875" style="51" customWidth="1"/>
    <col min="3" max="3" width="14.28515625" style="51" customWidth="1"/>
    <col min="4" max="4" width="1.42578125" style="51" customWidth="1"/>
    <col min="5" max="5" width="8.85546875" style="5" customWidth="1"/>
    <col min="6" max="6" width="14.28515625" style="5" customWidth="1"/>
    <col min="7" max="7" width="1.42578125" style="5" customWidth="1"/>
    <col min="8" max="8" width="8.85546875" style="5" customWidth="1"/>
    <col min="9" max="9" width="14.28515625" style="5" customWidth="1"/>
    <col min="10" max="10" width="1.42578125" style="5" customWidth="1"/>
    <col min="11" max="11" width="8.85546875" style="5" customWidth="1"/>
    <col min="12" max="12" width="14.28515625" style="5" customWidth="1"/>
    <col min="13" max="13" width="1.42578125" style="5" customWidth="1"/>
    <col min="14" max="14" width="8.85546875" style="5" customWidth="1"/>
    <col min="15" max="15" width="14.28515625" style="5" customWidth="1"/>
    <col min="16" max="16" width="1.42578125" style="5" customWidth="1"/>
    <col min="17" max="17" width="8.85546875" style="5" customWidth="1"/>
    <col min="18" max="18" width="14.28515625" style="5" customWidth="1"/>
    <col min="19" max="19" width="1.42578125" style="5" customWidth="1"/>
    <col min="20" max="20" width="8.85546875" style="5" customWidth="1"/>
    <col min="21" max="21" width="14.28515625" style="5" customWidth="1"/>
    <col min="22" max="16384" width="9.140625" style="5"/>
  </cols>
  <sheetData>
    <row r="1" spans="2:21" ht="15.75" thickBot="1"/>
    <row r="2" spans="2:21" ht="14.25" customHeight="1">
      <c r="B2" s="230"/>
      <c r="C2" s="231"/>
      <c r="D2" s="231"/>
      <c r="E2" s="231"/>
      <c r="F2" s="232"/>
      <c r="G2" s="239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1"/>
    </row>
    <row r="3" spans="2:21" ht="14.25" customHeight="1">
      <c r="B3" s="233"/>
      <c r="C3" s="234"/>
      <c r="D3" s="234"/>
      <c r="E3" s="234"/>
      <c r="F3" s="235"/>
      <c r="G3" s="242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4"/>
    </row>
    <row r="4" spans="2:21" ht="14.25" customHeight="1">
      <c r="B4" s="233"/>
      <c r="C4" s="234"/>
      <c r="D4" s="234"/>
      <c r="E4" s="234"/>
      <c r="F4" s="235"/>
      <c r="G4" s="242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4"/>
    </row>
    <row r="5" spans="2:21" ht="14.25" customHeight="1">
      <c r="B5" s="233"/>
      <c r="C5" s="234"/>
      <c r="D5" s="234"/>
      <c r="E5" s="234"/>
      <c r="F5" s="235"/>
      <c r="G5" s="242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4"/>
    </row>
    <row r="6" spans="2:21" ht="14.25" customHeight="1">
      <c r="B6" s="233"/>
      <c r="C6" s="234"/>
      <c r="D6" s="234"/>
      <c r="E6" s="234"/>
      <c r="F6" s="235"/>
      <c r="G6" s="242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4"/>
    </row>
    <row r="7" spans="2:21" ht="14.25" customHeight="1">
      <c r="B7" s="233"/>
      <c r="C7" s="234"/>
      <c r="D7" s="234"/>
      <c r="E7" s="234"/>
      <c r="F7" s="235"/>
      <c r="G7" s="242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4"/>
    </row>
    <row r="8" spans="2:21" ht="14.25" customHeight="1">
      <c r="B8" s="233"/>
      <c r="C8" s="234"/>
      <c r="D8" s="234"/>
      <c r="E8" s="234"/>
      <c r="F8" s="235"/>
      <c r="G8" s="242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4"/>
    </row>
    <row r="9" spans="2:21" ht="14.25" customHeight="1">
      <c r="B9" s="233"/>
      <c r="C9" s="234"/>
      <c r="D9" s="234"/>
      <c r="E9" s="234"/>
      <c r="F9" s="235"/>
      <c r="G9" s="242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4"/>
    </row>
    <row r="10" spans="2:21" ht="14.25" customHeight="1">
      <c r="B10" s="233"/>
      <c r="C10" s="234"/>
      <c r="D10" s="234"/>
      <c r="E10" s="234"/>
      <c r="F10" s="235"/>
      <c r="G10" s="242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4"/>
    </row>
    <row r="11" spans="2:21" ht="14.25" customHeight="1" thickBot="1">
      <c r="B11" s="236"/>
      <c r="C11" s="237"/>
      <c r="D11" s="237"/>
      <c r="E11" s="237"/>
      <c r="F11" s="238"/>
      <c r="G11" s="245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7"/>
    </row>
    <row r="12" spans="2:21" ht="15.75" thickBot="1"/>
    <row r="13" spans="2:21" ht="15" customHeight="1">
      <c r="B13" s="248" t="s">
        <v>29</v>
      </c>
      <c r="C13" s="249"/>
      <c r="D13" s="52"/>
      <c r="E13" s="252" t="s">
        <v>30</v>
      </c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49" t="s">
        <v>29</v>
      </c>
      <c r="U13" s="254"/>
    </row>
    <row r="14" spans="2:21" ht="15.75" customHeight="1" thickBot="1">
      <c r="B14" s="250"/>
      <c r="C14" s="251"/>
      <c r="D14" s="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5"/>
      <c r="U14" s="256"/>
    </row>
    <row r="15" spans="2:21" ht="15.75" thickBot="1"/>
    <row r="16" spans="2:21" ht="15.75" thickBot="1">
      <c r="B16" s="54" t="s">
        <v>31</v>
      </c>
      <c r="C16" s="55" t="s">
        <v>32</v>
      </c>
      <c r="E16" s="54" t="s">
        <v>31</v>
      </c>
      <c r="F16" s="55" t="s">
        <v>32</v>
      </c>
      <c r="G16" s="51"/>
      <c r="H16" s="54" t="s">
        <v>31</v>
      </c>
      <c r="I16" s="55" t="s">
        <v>32</v>
      </c>
      <c r="K16" s="54" t="s">
        <v>31</v>
      </c>
      <c r="L16" s="55" t="s">
        <v>32</v>
      </c>
      <c r="N16" s="54" t="s">
        <v>31</v>
      </c>
      <c r="O16" s="55" t="s">
        <v>32</v>
      </c>
      <c r="Q16" s="54" t="s">
        <v>31</v>
      </c>
      <c r="R16" s="55" t="s">
        <v>32</v>
      </c>
      <c r="T16" s="54" t="s">
        <v>31</v>
      </c>
      <c r="U16" s="55" t="s">
        <v>32</v>
      </c>
    </row>
    <row r="17" spans="2:21">
      <c r="B17" s="90">
        <v>2023</v>
      </c>
      <c r="C17" s="91" t="s">
        <v>126</v>
      </c>
      <c r="E17" s="57">
        <v>2024</v>
      </c>
      <c r="F17" s="58" t="s">
        <v>126</v>
      </c>
      <c r="G17" s="51"/>
      <c r="H17" s="56">
        <v>2025</v>
      </c>
      <c r="I17" s="91" t="s">
        <v>126</v>
      </c>
      <c r="K17" s="57"/>
      <c r="L17" s="58"/>
      <c r="N17" s="56"/>
      <c r="O17" s="59"/>
      <c r="Q17" s="57"/>
      <c r="R17" s="58"/>
      <c r="T17" s="60"/>
      <c r="U17" s="61"/>
    </row>
    <row r="18" spans="2:21">
      <c r="B18" s="90">
        <v>2023</v>
      </c>
      <c r="C18" s="91" t="s">
        <v>127</v>
      </c>
      <c r="E18" s="63">
        <v>2024</v>
      </c>
      <c r="F18" s="64" t="s">
        <v>127</v>
      </c>
      <c r="G18" s="51"/>
      <c r="H18" s="62">
        <v>2025</v>
      </c>
      <c r="I18" s="91" t="s">
        <v>127</v>
      </c>
      <c r="K18" s="63"/>
      <c r="L18" s="64"/>
      <c r="N18" s="62"/>
      <c r="O18" s="65"/>
      <c r="Q18" s="63"/>
      <c r="R18" s="64"/>
      <c r="T18" s="66"/>
      <c r="U18" s="67"/>
    </row>
    <row r="19" spans="2:21">
      <c r="B19" s="90">
        <v>2023</v>
      </c>
      <c r="C19" s="91" t="s">
        <v>128</v>
      </c>
      <c r="E19" s="63">
        <v>2024</v>
      </c>
      <c r="F19" s="64" t="s">
        <v>128</v>
      </c>
      <c r="G19" s="51"/>
      <c r="H19" s="62">
        <v>2025</v>
      </c>
      <c r="I19" s="91" t="s">
        <v>128</v>
      </c>
      <c r="K19" s="63"/>
      <c r="L19" s="64"/>
      <c r="N19" s="62"/>
      <c r="O19" s="65"/>
      <c r="Q19" s="63"/>
      <c r="R19" s="64"/>
      <c r="T19" s="66"/>
      <c r="U19" s="67"/>
    </row>
    <row r="20" spans="2:21">
      <c r="B20" s="90">
        <v>2023</v>
      </c>
      <c r="C20" s="91" t="s">
        <v>129</v>
      </c>
      <c r="E20" s="63">
        <v>2024</v>
      </c>
      <c r="F20" s="64" t="s">
        <v>129</v>
      </c>
      <c r="G20" s="51"/>
      <c r="H20" s="62">
        <v>2025</v>
      </c>
      <c r="I20" s="91" t="s">
        <v>129</v>
      </c>
      <c r="K20" s="63"/>
      <c r="L20" s="64"/>
      <c r="N20" s="62"/>
      <c r="O20" s="65"/>
      <c r="Q20" s="63"/>
      <c r="R20" s="64"/>
      <c r="T20" s="66"/>
      <c r="U20" s="67"/>
    </row>
    <row r="21" spans="2:21">
      <c r="B21" s="90">
        <v>2023</v>
      </c>
      <c r="C21" s="91" t="s">
        <v>130</v>
      </c>
      <c r="E21" s="63">
        <v>2024</v>
      </c>
      <c r="F21" s="64" t="s">
        <v>130</v>
      </c>
      <c r="G21" s="51"/>
      <c r="H21" s="62">
        <v>2025</v>
      </c>
      <c r="I21" s="91" t="s">
        <v>130</v>
      </c>
      <c r="K21" s="63"/>
      <c r="L21" s="64"/>
      <c r="N21" s="62"/>
      <c r="O21" s="65"/>
      <c r="Q21" s="63"/>
      <c r="R21" s="64"/>
      <c r="T21" s="66"/>
      <c r="U21" s="67"/>
    </row>
    <row r="22" spans="2:21">
      <c r="B22" s="90">
        <v>2023</v>
      </c>
      <c r="C22" s="91" t="s">
        <v>131</v>
      </c>
      <c r="E22" s="63">
        <v>2024</v>
      </c>
      <c r="F22" s="64" t="s">
        <v>131</v>
      </c>
      <c r="G22" s="51"/>
      <c r="H22" s="62">
        <v>2025</v>
      </c>
      <c r="I22" s="91" t="s">
        <v>131</v>
      </c>
      <c r="K22" s="63"/>
      <c r="L22" s="64"/>
      <c r="N22" s="62"/>
      <c r="O22" s="65"/>
      <c r="Q22" s="63"/>
      <c r="R22" s="64"/>
      <c r="T22" s="66"/>
      <c r="U22" s="67"/>
    </row>
    <row r="23" spans="2:21">
      <c r="B23" s="90">
        <v>2023</v>
      </c>
      <c r="C23" s="91" t="s">
        <v>132</v>
      </c>
      <c r="E23" s="63">
        <v>2024</v>
      </c>
      <c r="F23" s="64" t="s">
        <v>132</v>
      </c>
      <c r="G23" s="51"/>
      <c r="H23" s="62">
        <v>2025</v>
      </c>
      <c r="I23" s="91" t="s">
        <v>132</v>
      </c>
      <c r="K23" s="63"/>
      <c r="L23" s="64"/>
      <c r="N23" s="62"/>
      <c r="O23" s="65"/>
      <c r="Q23" s="63"/>
      <c r="R23" s="64"/>
      <c r="T23" s="66"/>
      <c r="U23" s="67"/>
    </row>
    <row r="24" spans="2:21">
      <c r="B24" s="90">
        <v>2023</v>
      </c>
      <c r="C24" s="91" t="s">
        <v>133</v>
      </c>
      <c r="E24" s="63">
        <v>2024</v>
      </c>
      <c r="F24" s="64" t="s">
        <v>133</v>
      </c>
      <c r="G24" s="51"/>
      <c r="H24" s="62">
        <v>2025</v>
      </c>
      <c r="I24" s="91" t="s">
        <v>133</v>
      </c>
      <c r="K24" s="63"/>
      <c r="L24" s="64"/>
      <c r="N24" s="62"/>
      <c r="O24" s="65"/>
      <c r="Q24" s="63"/>
      <c r="R24" s="64"/>
      <c r="T24" s="66"/>
      <c r="U24" s="67"/>
    </row>
    <row r="25" spans="2:21">
      <c r="B25" s="62">
        <v>2023</v>
      </c>
      <c r="C25" s="65" t="s">
        <v>33</v>
      </c>
      <c r="E25" s="63">
        <v>2024</v>
      </c>
      <c r="F25" s="64" t="s">
        <v>390</v>
      </c>
      <c r="G25" s="51"/>
      <c r="H25" s="62">
        <v>2025</v>
      </c>
      <c r="I25" s="91" t="s">
        <v>390</v>
      </c>
      <c r="K25" s="63"/>
      <c r="L25" s="64"/>
      <c r="N25" s="62"/>
      <c r="O25" s="65"/>
      <c r="Q25" s="63"/>
      <c r="R25" s="64"/>
      <c r="T25" s="66"/>
      <c r="U25" s="67"/>
    </row>
    <row r="26" spans="2:21">
      <c r="B26" s="62">
        <v>2023</v>
      </c>
      <c r="C26" s="65" t="s">
        <v>34</v>
      </c>
      <c r="E26" s="63">
        <v>2024</v>
      </c>
      <c r="F26" s="64" t="s">
        <v>391</v>
      </c>
      <c r="G26" s="51"/>
      <c r="H26" s="62">
        <v>2025</v>
      </c>
      <c r="I26" s="91" t="s">
        <v>391</v>
      </c>
      <c r="K26" s="63"/>
      <c r="L26" s="64"/>
      <c r="N26" s="62"/>
      <c r="O26" s="65"/>
      <c r="Q26" s="63"/>
      <c r="R26" s="64"/>
      <c r="T26" s="66"/>
      <c r="U26" s="67"/>
    </row>
    <row r="27" spans="2:21">
      <c r="B27" s="62">
        <v>2023</v>
      </c>
      <c r="C27" s="65" t="s">
        <v>35</v>
      </c>
      <c r="E27" s="63">
        <v>2024</v>
      </c>
      <c r="F27" s="64" t="s">
        <v>392</v>
      </c>
      <c r="G27" s="51"/>
      <c r="H27" s="62">
        <v>2025</v>
      </c>
      <c r="I27" s="91" t="s">
        <v>392</v>
      </c>
      <c r="K27" s="63"/>
      <c r="L27" s="64"/>
      <c r="N27" s="62"/>
      <c r="O27" s="65"/>
      <c r="Q27" s="63"/>
      <c r="R27" s="64"/>
      <c r="T27" s="66"/>
      <c r="U27" s="67"/>
    </row>
    <row r="28" spans="2:21" ht="15.75" thickBot="1">
      <c r="B28" s="62">
        <v>2023</v>
      </c>
      <c r="C28" s="69" t="s">
        <v>36</v>
      </c>
      <c r="E28" s="63">
        <v>2024</v>
      </c>
      <c r="F28" s="64" t="s">
        <v>393</v>
      </c>
      <c r="G28" s="51"/>
      <c r="H28" s="62">
        <v>2025</v>
      </c>
      <c r="I28" s="107" t="s">
        <v>393</v>
      </c>
      <c r="K28" s="70"/>
      <c r="L28" s="71"/>
      <c r="N28" s="68"/>
      <c r="O28" s="69"/>
      <c r="Q28" s="70"/>
      <c r="R28" s="71"/>
      <c r="T28" s="72"/>
      <c r="U28" s="67"/>
    </row>
    <row r="29" spans="2:21">
      <c r="G29" s="51"/>
    </row>
    <row r="30" spans="2:21">
      <c r="G30" s="51"/>
    </row>
  </sheetData>
  <mergeCells count="5">
    <mergeCell ref="B2:F11"/>
    <mergeCell ref="G2:U11"/>
    <mergeCell ref="B13:C14"/>
    <mergeCell ref="E13:S14"/>
    <mergeCell ref="T13:U14"/>
  </mergeCells>
  <phoneticPr fontId="24" type="noConversion"/>
  <hyperlinks>
    <hyperlink ref="C25" location="'SEP 2023'!A1" display="September"/>
    <hyperlink ref="C26" location="'OCT 2023'!A1" display="October"/>
    <hyperlink ref="C27" location="'NOV 2023'!A1" display="November"/>
    <hyperlink ref="C28" location="'DEC 2023'!A1" display="December"/>
    <hyperlink ref="C17" location="'JAN 2023'!A1" display="JANUARY"/>
    <hyperlink ref="C18" location="'FEB 2023'!A1" display="FEBRUARY"/>
    <hyperlink ref="C19" location="'MAR 2023'!A1" display="MARCH"/>
    <hyperlink ref="C20" location="'APR 2023'!A1" display="APRIL"/>
    <hyperlink ref="C21" location="'MAY 2023'!A1" display="MAY"/>
    <hyperlink ref="C22" location="'JUNE 2023'!A1" display="JUNE"/>
    <hyperlink ref="C23" location="'JULY 2023'!A1" display="JULY"/>
    <hyperlink ref="C24" location="'AUG 2023'!A1" display="AUGUST"/>
    <hyperlink ref="F17" location="'JAN 2024'!A1" display="JANUARY"/>
    <hyperlink ref="F18" location="'FEB 2024'!A1" display="FEBRUARY"/>
    <hyperlink ref="F19" location="'MAR 2024'!A1" display="MARCH"/>
    <hyperlink ref="F20" location="'APR 2024'!A1" display="APRIL"/>
    <hyperlink ref="F21" location="'MAY 2024'!A1" display="MAY"/>
    <hyperlink ref="F22" location="'JUN 2024'!A1" display="JUNE"/>
    <hyperlink ref="F23" location="'JULY 2024'!A1" display="JULY"/>
    <hyperlink ref="F26" location="'OCT 2024'!A1" display="OCTOBER"/>
    <hyperlink ref="F25" location="'SEP 2024'!A1" display="SEPTEMBER"/>
    <hyperlink ref="F24" location="'AUG 2024'!A1" display="AUGUST"/>
    <hyperlink ref="F28" location="'DEC 2024'!A1" display="DECEMBER"/>
    <hyperlink ref="F27" location="'NOV 2024'!A1" display="NOVEMBER"/>
    <hyperlink ref="I17" location="'JAN 2025'!A1" display="JANUARY"/>
    <hyperlink ref="I19" location="'MARCH 2025'!A1" display="MARCH"/>
    <hyperlink ref="I21" location="'MAY 2025'!A1" display="MAY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3"/>
  <sheetViews>
    <sheetView workbookViewId="0">
      <selection activeCell="M2" sqref="M2"/>
    </sheetView>
  </sheetViews>
  <sheetFormatPr defaultRowHeight="15"/>
  <cols>
    <col min="1" max="1" width="5.140625" customWidth="1"/>
    <col min="5" max="5" width="19.42578125" customWidth="1"/>
    <col min="8" max="8" width="11.42578125" customWidth="1"/>
    <col min="10" max="10" width="16.42578125" customWidth="1"/>
    <col min="11" max="11" width="5.85546875" customWidth="1"/>
    <col min="12" max="12" width="4.7109375" customWidth="1"/>
    <col min="13" max="13" width="12.5703125" customWidth="1"/>
    <col min="18" max="18" width="15.5703125" customWidth="1"/>
  </cols>
  <sheetData>
    <row r="1" spans="1:23" ht="15.75" thickBot="1"/>
    <row r="2" spans="1:23" s="15" customFormat="1" ht="27" thickBot="1">
      <c r="A2" s="1"/>
      <c r="B2" s="2"/>
      <c r="C2" s="81"/>
      <c r="D2" s="2"/>
      <c r="E2" s="2"/>
      <c r="F2" s="2"/>
      <c r="G2" s="2"/>
      <c r="H2" s="3"/>
      <c r="I2" s="2"/>
      <c r="J2" s="3"/>
      <c r="K2" s="4"/>
      <c r="M2" s="6" t="s">
        <v>0</v>
      </c>
    </row>
    <row r="3" spans="1:23" s="15" customFormat="1" ht="27" thickBot="1">
      <c r="A3" s="7" t="s">
        <v>1</v>
      </c>
      <c r="B3" s="155" t="s">
        <v>2</v>
      </c>
      <c r="C3" s="156"/>
      <c r="D3" s="156"/>
      <c r="E3" s="156"/>
      <c r="F3" s="156"/>
      <c r="G3" s="156"/>
      <c r="H3" s="156"/>
      <c r="I3" s="156"/>
      <c r="J3" s="157"/>
      <c r="K3" s="8"/>
      <c r="M3" s="158" t="s">
        <v>3</v>
      </c>
      <c r="N3" s="160" t="s">
        <v>4</v>
      </c>
      <c r="O3" s="160" t="s">
        <v>5</v>
      </c>
      <c r="P3" s="160" t="s">
        <v>6</v>
      </c>
      <c r="Q3" s="160" t="s">
        <v>7</v>
      </c>
      <c r="R3" s="138" t="s">
        <v>8</v>
      </c>
    </row>
    <row r="4" spans="1:23" s="15" customFormat="1" ht="16.5" thickBot="1">
      <c r="A4" s="7"/>
      <c r="B4" s="140">
        <v>45039</v>
      </c>
      <c r="C4" s="141"/>
      <c r="D4" s="141"/>
      <c r="E4" s="141"/>
      <c r="F4" s="141"/>
      <c r="G4" s="141"/>
      <c r="H4" s="141"/>
      <c r="I4" s="141"/>
      <c r="J4" s="142"/>
      <c r="K4" s="8"/>
      <c r="M4" s="159"/>
      <c r="N4" s="161"/>
      <c r="O4" s="161"/>
      <c r="P4" s="161"/>
      <c r="Q4" s="161"/>
      <c r="R4" s="139"/>
    </row>
    <row r="5" spans="1:23" s="15" customFormat="1" ht="16.5" thickBot="1">
      <c r="A5" s="7"/>
      <c r="B5" s="143" t="s">
        <v>65</v>
      </c>
      <c r="C5" s="144"/>
      <c r="D5" s="144"/>
      <c r="E5" s="144"/>
      <c r="F5" s="144"/>
      <c r="G5" s="144"/>
      <c r="H5" s="144"/>
      <c r="I5" s="144"/>
      <c r="J5" s="145"/>
      <c r="K5" s="8"/>
      <c r="M5" s="146" t="s">
        <v>66</v>
      </c>
      <c r="N5" s="148">
        <f>COUNT(C7:C11)</f>
        <v>5</v>
      </c>
      <c r="O5" s="150">
        <f>V12</f>
        <v>5</v>
      </c>
      <c r="P5" s="150">
        <f>W12</f>
        <v>0</v>
      </c>
      <c r="Q5" s="152">
        <f>N5-O5-P5</f>
        <v>0</v>
      </c>
      <c r="R5" s="136">
        <f>O5/N5</f>
        <v>1</v>
      </c>
    </row>
    <row r="6" spans="1:23" s="15" customFormat="1" ht="15.75" thickBot="1">
      <c r="A6" s="7"/>
      <c r="B6" s="41" t="s">
        <v>9</v>
      </c>
      <c r="C6" s="82" t="s">
        <v>10</v>
      </c>
      <c r="D6" s="43" t="s">
        <v>11</v>
      </c>
      <c r="E6" s="43" t="s">
        <v>12</v>
      </c>
      <c r="F6" s="44" t="s">
        <v>67</v>
      </c>
      <c r="G6" s="44" t="s">
        <v>68</v>
      </c>
      <c r="H6" s="45" t="s">
        <v>69</v>
      </c>
      <c r="I6" s="44" t="s">
        <v>70</v>
      </c>
      <c r="J6" s="46" t="s">
        <v>16</v>
      </c>
      <c r="K6" s="8"/>
      <c r="M6" s="147"/>
      <c r="N6" s="149"/>
      <c r="O6" s="151"/>
      <c r="P6" s="151"/>
      <c r="Q6" s="153"/>
      <c r="R6" s="154"/>
      <c r="V6" s="15" t="s">
        <v>5</v>
      </c>
      <c r="W6" s="15" t="s">
        <v>6</v>
      </c>
    </row>
    <row r="7" spans="1:23" s="15" customFormat="1">
      <c r="A7" s="7"/>
      <c r="B7" s="16">
        <v>1</v>
      </c>
      <c r="C7" s="73">
        <v>45019</v>
      </c>
      <c r="D7" s="17" t="s">
        <v>37</v>
      </c>
      <c r="E7" s="17" t="s">
        <v>109</v>
      </c>
      <c r="F7" s="18">
        <v>30</v>
      </c>
      <c r="G7" s="18">
        <v>45</v>
      </c>
      <c r="H7" s="18">
        <v>15</v>
      </c>
      <c r="I7" s="49">
        <v>80</v>
      </c>
      <c r="J7" s="38">
        <f t="shared" ref="J7:J11" si="0">H7*I7</f>
        <v>1200</v>
      </c>
      <c r="K7" s="8"/>
      <c r="M7" s="130" t="s">
        <v>72</v>
      </c>
      <c r="N7" s="132">
        <f>SUM(N5:N6)</f>
        <v>5</v>
      </c>
      <c r="O7" s="132">
        <f>SUM(O5:O6)</f>
        <v>5</v>
      </c>
      <c r="P7" s="132">
        <f>SUM(P5:P6)</f>
        <v>0</v>
      </c>
      <c r="Q7" s="134">
        <f>SUM(Q5:Q6)</f>
        <v>0</v>
      </c>
      <c r="R7" s="136">
        <f>O7/N7</f>
        <v>1</v>
      </c>
      <c r="V7" s="15">
        <f t="shared" ref="V7:V11" si="1">IF($J7&gt;0,1,0)</f>
        <v>1</v>
      </c>
      <c r="W7" s="15">
        <f t="shared" ref="W7:W11" si="2">IF($J7&lt;0,1,0)</f>
        <v>0</v>
      </c>
    </row>
    <row r="8" spans="1:23" s="15" customFormat="1" ht="15.75" thickBot="1">
      <c r="A8" s="7"/>
      <c r="B8" s="22">
        <v>2</v>
      </c>
      <c r="C8" s="74">
        <v>45027</v>
      </c>
      <c r="D8" s="21" t="s">
        <v>39</v>
      </c>
      <c r="E8" s="21" t="s">
        <v>110</v>
      </c>
      <c r="F8" s="19">
        <v>25</v>
      </c>
      <c r="G8" s="19">
        <v>55</v>
      </c>
      <c r="H8" s="19">
        <v>30</v>
      </c>
      <c r="I8" s="20">
        <v>80</v>
      </c>
      <c r="J8" s="39">
        <f t="shared" si="0"/>
        <v>2400</v>
      </c>
      <c r="K8" s="8"/>
      <c r="M8" s="131"/>
      <c r="N8" s="133"/>
      <c r="O8" s="133"/>
      <c r="P8" s="133"/>
      <c r="Q8" s="135"/>
      <c r="R8" s="137"/>
      <c r="V8" s="15">
        <f t="shared" si="1"/>
        <v>1</v>
      </c>
      <c r="W8" s="15">
        <f t="shared" si="2"/>
        <v>0</v>
      </c>
    </row>
    <row r="9" spans="1:23" s="15" customFormat="1">
      <c r="A9" s="7"/>
      <c r="B9" s="22">
        <v>3</v>
      </c>
      <c r="C9" s="74">
        <v>45034</v>
      </c>
      <c r="D9" s="21" t="s">
        <v>39</v>
      </c>
      <c r="E9" s="21" t="s">
        <v>111</v>
      </c>
      <c r="F9" s="19">
        <v>20</v>
      </c>
      <c r="G9" s="19">
        <v>141</v>
      </c>
      <c r="H9" s="19">
        <v>121</v>
      </c>
      <c r="I9" s="20">
        <v>80</v>
      </c>
      <c r="J9" s="39">
        <f t="shared" si="0"/>
        <v>9680</v>
      </c>
      <c r="K9" s="8"/>
      <c r="M9" s="109" t="s">
        <v>18</v>
      </c>
      <c r="N9" s="110"/>
      <c r="O9" s="111"/>
      <c r="P9" s="118">
        <f>R7</f>
        <v>1</v>
      </c>
      <c r="Q9" s="119"/>
      <c r="R9" s="120"/>
      <c r="V9" s="15">
        <f t="shared" si="1"/>
        <v>1</v>
      </c>
      <c r="W9" s="15">
        <f t="shared" si="2"/>
        <v>0</v>
      </c>
    </row>
    <row r="10" spans="1:23" s="15" customFormat="1">
      <c r="A10" s="7"/>
      <c r="B10" s="22">
        <v>4</v>
      </c>
      <c r="C10" s="74">
        <v>45034</v>
      </c>
      <c r="D10" s="21" t="s">
        <v>39</v>
      </c>
      <c r="E10" s="21" t="s">
        <v>112</v>
      </c>
      <c r="F10" s="19">
        <v>7</v>
      </c>
      <c r="G10" s="19">
        <v>95</v>
      </c>
      <c r="H10" s="19">
        <v>88</v>
      </c>
      <c r="I10" s="20">
        <v>80</v>
      </c>
      <c r="J10" s="39">
        <f t="shared" si="0"/>
        <v>7040</v>
      </c>
      <c r="K10" s="8"/>
      <c r="M10" s="112"/>
      <c r="N10" s="113"/>
      <c r="O10" s="114"/>
      <c r="P10" s="121"/>
      <c r="Q10" s="122"/>
      <c r="R10" s="123"/>
      <c r="V10" s="15">
        <f t="shared" si="1"/>
        <v>1</v>
      </c>
      <c r="W10" s="15">
        <f t="shared" si="2"/>
        <v>0</v>
      </c>
    </row>
    <row r="11" spans="1:23" s="15" customFormat="1" ht="15.75" thickBot="1">
      <c r="A11" s="7"/>
      <c r="B11" s="22">
        <v>5</v>
      </c>
      <c r="C11" s="74">
        <v>373759</v>
      </c>
      <c r="D11" s="21" t="s">
        <v>39</v>
      </c>
      <c r="E11" s="21" t="s">
        <v>113</v>
      </c>
      <c r="F11" s="19">
        <v>20</v>
      </c>
      <c r="G11" s="19">
        <v>40</v>
      </c>
      <c r="H11" s="19">
        <v>20</v>
      </c>
      <c r="I11" s="20">
        <v>80</v>
      </c>
      <c r="J11" s="39">
        <f t="shared" si="0"/>
        <v>1600</v>
      </c>
      <c r="K11" s="8"/>
      <c r="M11" s="115"/>
      <c r="N11" s="116"/>
      <c r="O11" s="117"/>
      <c r="P11" s="124"/>
      <c r="Q11" s="125"/>
      <c r="R11" s="126"/>
      <c r="V11" s="15">
        <f t="shared" si="1"/>
        <v>1</v>
      </c>
      <c r="W11" s="15">
        <f t="shared" si="2"/>
        <v>0</v>
      </c>
    </row>
    <row r="12" spans="1:23" s="15" customFormat="1" ht="24" thickBot="1">
      <c r="A12" s="7"/>
      <c r="B12" s="127" t="s">
        <v>19</v>
      </c>
      <c r="C12" s="128"/>
      <c r="D12" s="128"/>
      <c r="E12" s="128"/>
      <c r="F12" s="128"/>
      <c r="G12" s="128"/>
      <c r="H12" s="129"/>
      <c r="I12" s="83" t="s">
        <v>20</v>
      </c>
      <c r="J12" s="84">
        <f>SUM(J7:J11)</f>
        <v>21920</v>
      </c>
      <c r="K12" s="8"/>
      <c r="V12" s="15">
        <f>SUM(V7:V11)</f>
        <v>5</v>
      </c>
      <c r="W12" s="15">
        <f>SUM(W7:W11)</f>
        <v>0</v>
      </c>
    </row>
    <row r="13" spans="1:23" s="15" customFormat="1" ht="30" customHeight="1" thickBot="1">
      <c r="A13" s="29"/>
      <c r="B13" s="30"/>
      <c r="C13" s="85"/>
      <c r="D13" s="30"/>
      <c r="E13" s="30"/>
      <c r="F13" s="30"/>
      <c r="G13" s="30"/>
      <c r="H13" s="31"/>
      <c r="I13" s="30"/>
      <c r="J13" s="31"/>
      <c r="K13" s="32"/>
    </row>
  </sheetData>
  <mergeCells count="24">
    <mergeCell ref="R3:R4"/>
    <mergeCell ref="B4:J4"/>
    <mergeCell ref="B5:J5"/>
    <mergeCell ref="M5:M6"/>
    <mergeCell ref="N5:N6"/>
    <mergeCell ref="O5:O6"/>
    <mergeCell ref="P5:P6"/>
    <mergeCell ref="Q5:Q6"/>
    <mergeCell ref="R5:R6"/>
    <mergeCell ref="B3:J3"/>
    <mergeCell ref="M3:M4"/>
    <mergeCell ref="N3:N4"/>
    <mergeCell ref="O3:O4"/>
    <mergeCell ref="P3:P4"/>
    <mergeCell ref="Q3:Q4"/>
    <mergeCell ref="M9:O11"/>
    <mergeCell ref="P9:R11"/>
    <mergeCell ref="B12:H12"/>
    <mergeCell ref="M7:M8"/>
    <mergeCell ref="N7:N8"/>
    <mergeCell ref="O7:O8"/>
    <mergeCell ref="P7:P8"/>
    <mergeCell ref="Q7:Q8"/>
    <mergeCell ref="R7:R8"/>
  </mergeCells>
  <hyperlinks>
    <hyperlink ref="B12" r:id="rId1"/>
    <hyperlink ref="M2" location="'MASTER '!A1" display="Back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W22"/>
  <sheetViews>
    <sheetView workbookViewId="0">
      <selection activeCell="M1" sqref="M1"/>
    </sheetView>
  </sheetViews>
  <sheetFormatPr defaultRowHeight="15"/>
  <cols>
    <col min="1" max="1" width="4.28515625" customWidth="1"/>
    <col min="3" max="3" width="10.140625" customWidth="1"/>
    <col min="5" max="5" width="17.5703125" customWidth="1"/>
    <col min="10" max="10" width="18.7109375" customWidth="1"/>
    <col min="11" max="11" width="4.7109375" customWidth="1"/>
    <col min="12" max="12" width="5" customWidth="1"/>
    <col min="13" max="13" width="11.28515625" customWidth="1"/>
    <col min="14" max="14" width="10.140625" customWidth="1"/>
    <col min="18" max="18" width="26.7109375" customWidth="1"/>
  </cols>
  <sheetData>
    <row r="1" spans="1:23" s="15" customFormat="1" ht="27" thickBot="1">
      <c r="A1" s="1"/>
      <c r="B1" s="2"/>
      <c r="C1" s="81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15" customFormat="1" ht="27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58" t="s">
        <v>3</v>
      </c>
      <c r="N2" s="160" t="s">
        <v>4</v>
      </c>
      <c r="O2" s="160" t="s">
        <v>5</v>
      </c>
      <c r="P2" s="160" t="s">
        <v>6</v>
      </c>
      <c r="Q2" s="160" t="s">
        <v>7</v>
      </c>
      <c r="R2" s="138" t="s">
        <v>8</v>
      </c>
    </row>
    <row r="3" spans="1:23" s="15" customFormat="1" ht="16.5" thickBot="1">
      <c r="A3" s="7"/>
      <c r="B3" s="140">
        <v>45047</v>
      </c>
      <c r="C3" s="141"/>
      <c r="D3" s="141"/>
      <c r="E3" s="141"/>
      <c r="F3" s="141"/>
      <c r="G3" s="141"/>
      <c r="H3" s="141"/>
      <c r="I3" s="141"/>
      <c r="J3" s="142"/>
      <c r="K3" s="8"/>
      <c r="M3" s="159"/>
      <c r="N3" s="161"/>
      <c r="O3" s="161"/>
      <c r="P3" s="161"/>
      <c r="Q3" s="161"/>
      <c r="R3" s="139"/>
    </row>
    <row r="4" spans="1:23" s="15" customFormat="1" ht="16.5" thickBot="1">
      <c r="A4" s="7"/>
      <c r="B4" s="143" t="s">
        <v>65</v>
      </c>
      <c r="C4" s="144"/>
      <c r="D4" s="144"/>
      <c r="E4" s="144"/>
      <c r="F4" s="144"/>
      <c r="G4" s="144"/>
      <c r="H4" s="144"/>
      <c r="I4" s="144"/>
      <c r="J4" s="145"/>
      <c r="K4" s="8"/>
      <c r="M4" s="146" t="s">
        <v>66</v>
      </c>
      <c r="N4" s="148">
        <f>COUNT(C6:C10)</f>
        <v>5</v>
      </c>
      <c r="O4" s="150">
        <f>V11</f>
        <v>5</v>
      </c>
      <c r="P4" s="150">
        <f>W11</f>
        <v>0</v>
      </c>
      <c r="Q4" s="152">
        <f>N4-O4-P4</f>
        <v>0</v>
      </c>
      <c r="R4" s="136">
        <f>O4/N4</f>
        <v>1</v>
      </c>
    </row>
    <row r="5" spans="1:23" s="15" customFormat="1" ht="15.75" thickBot="1">
      <c r="A5" s="7"/>
      <c r="B5" s="41" t="s">
        <v>9</v>
      </c>
      <c r="C5" s="82" t="s">
        <v>10</v>
      </c>
      <c r="D5" s="43" t="s">
        <v>11</v>
      </c>
      <c r="E5" s="43" t="s">
        <v>12</v>
      </c>
      <c r="F5" s="44" t="s">
        <v>67</v>
      </c>
      <c r="G5" s="44" t="s">
        <v>68</v>
      </c>
      <c r="H5" s="45" t="s">
        <v>69</v>
      </c>
      <c r="I5" s="44" t="s">
        <v>70</v>
      </c>
      <c r="J5" s="46" t="s">
        <v>16</v>
      </c>
      <c r="K5" s="8"/>
      <c r="M5" s="147"/>
      <c r="N5" s="149"/>
      <c r="O5" s="151"/>
      <c r="P5" s="151"/>
      <c r="Q5" s="153"/>
      <c r="R5" s="154"/>
      <c r="V5" s="15" t="s">
        <v>5</v>
      </c>
      <c r="W5" s="15" t="s">
        <v>6</v>
      </c>
    </row>
    <row r="6" spans="1:23" s="15" customFormat="1">
      <c r="A6" s="7"/>
      <c r="B6" s="16">
        <v>1</v>
      </c>
      <c r="C6" s="73">
        <v>45048</v>
      </c>
      <c r="D6" s="17" t="s">
        <v>37</v>
      </c>
      <c r="E6" s="17" t="s">
        <v>105</v>
      </c>
      <c r="F6" s="18">
        <v>30</v>
      </c>
      <c r="G6" s="18">
        <v>90</v>
      </c>
      <c r="H6" s="18">
        <v>60</v>
      </c>
      <c r="I6" s="49">
        <v>80</v>
      </c>
      <c r="J6" s="38">
        <f t="shared" ref="J6:J10" si="0">H6*I6</f>
        <v>4800</v>
      </c>
      <c r="K6" s="8"/>
      <c r="M6" s="130" t="s">
        <v>72</v>
      </c>
      <c r="N6" s="132">
        <f>SUM(N4:N5)</f>
        <v>5</v>
      </c>
      <c r="O6" s="132">
        <f>SUM(O4:O5)</f>
        <v>5</v>
      </c>
      <c r="P6" s="132">
        <f>SUM(P4:P5)</f>
        <v>0</v>
      </c>
      <c r="Q6" s="134">
        <f>SUM(Q4:Q5)</f>
        <v>0</v>
      </c>
      <c r="R6" s="136">
        <f>O6/N6</f>
        <v>1</v>
      </c>
      <c r="V6" s="15">
        <f t="shared" ref="V6:V10" si="1">IF($J6&gt;0,1,0)</f>
        <v>1</v>
      </c>
      <c r="W6" s="15">
        <f t="shared" ref="W6:W10" si="2">IF($J6&lt;0,1,0)</f>
        <v>0</v>
      </c>
    </row>
    <row r="7" spans="1:23" s="15" customFormat="1" ht="15.75" thickBot="1">
      <c r="A7" s="7"/>
      <c r="B7" s="22">
        <v>2</v>
      </c>
      <c r="C7" s="74">
        <v>45055</v>
      </c>
      <c r="D7" s="21" t="s">
        <v>39</v>
      </c>
      <c r="E7" s="21" t="s">
        <v>106</v>
      </c>
      <c r="F7" s="19">
        <v>20</v>
      </c>
      <c r="G7" s="19">
        <v>130</v>
      </c>
      <c r="H7" s="19">
        <v>110</v>
      </c>
      <c r="I7" s="20">
        <v>80</v>
      </c>
      <c r="J7" s="39">
        <f t="shared" si="0"/>
        <v>8800</v>
      </c>
      <c r="K7" s="8"/>
      <c r="M7" s="131"/>
      <c r="N7" s="133"/>
      <c r="O7" s="133"/>
      <c r="P7" s="133"/>
      <c r="Q7" s="135"/>
      <c r="R7" s="137"/>
      <c r="V7" s="15">
        <f t="shared" si="1"/>
        <v>1</v>
      </c>
      <c r="W7" s="15">
        <f t="shared" si="2"/>
        <v>0</v>
      </c>
    </row>
    <row r="8" spans="1:23" s="15" customFormat="1">
      <c r="A8" s="7"/>
      <c r="B8" s="22">
        <v>3</v>
      </c>
      <c r="C8" s="74">
        <v>45062</v>
      </c>
      <c r="D8" s="21" t="s">
        <v>39</v>
      </c>
      <c r="E8" s="21" t="s">
        <v>107</v>
      </c>
      <c r="F8" s="19">
        <v>30</v>
      </c>
      <c r="G8" s="19">
        <v>45</v>
      </c>
      <c r="H8" s="19">
        <v>15</v>
      </c>
      <c r="I8" s="20">
        <v>80</v>
      </c>
      <c r="J8" s="39">
        <f t="shared" si="0"/>
        <v>1200</v>
      </c>
      <c r="K8" s="8"/>
      <c r="M8" s="109" t="s">
        <v>18</v>
      </c>
      <c r="N8" s="110"/>
      <c r="O8" s="111"/>
      <c r="P8" s="118">
        <f>R6</f>
        <v>1</v>
      </c>
      <c r="Q8" s="119"/>
      <c r="R8" s="120"/>
      <c r="V8" s="15">
        <f t="shared" si="1"/>
        <v>1</v>
      </c>
      <c r="W8" s="15">
        <f t="shared" si="2"/>
        <v>0</v>
      </c>
    </row>
    <row r="9" spans="1:23" s="15" customFormat="1">
      <c r="A9" s="7"/>
      <c r="B9" s="22">
        <v>4</v>
      </c>
      <c r="C9" s="74">
        <v>45069</v>
      </c>
      <c r="D9" s="21" t="s">
        <v>39</v>
      </c>
      <c r="E9" s="21" t="s">
        <v>102</v>
      </c>
      <c r="F9" s="19">
        <v>20</v>
      </c>
      <c r="G9" s="19">
        <v>60</v>
      </c>
      <c r="H9" s="19">
        <v>40</v>
      </c>
      <c r="I9" s="20">
        <v>80</v>
      </c>
      <c r="J9" s="39">
        <f t="shared" si="0"/>
        <v>3200</v>
      </c>
      <c r="K9" s="8"/>
      <c r="M9" s="112"/>
      <c r="N9" s="113"/>
      <c r="O9" s="114"/>
      <c r="P9" s="121"/>
      <c r="Q9" s="122"/>
      <c r="R9" s="123"/>
      <c r="V9" s="15">
        <f t="shared" si="1"/>
        <v>1</v>
      </c>
      <c r="W9" s="15">
        <f t="shared" si="2"/>
        <v>0</v>
      </c>
    </row>
    <row r="10" spans="1:23" s="15" customFormat="1" ht="15.75" thickBot="1">
      <c r="A10" s="7"/>
      <c r="B10" s="22">
        <v>5</v>
      </c>
      <c r="C10" s="74">
        <v>45076</v>
      </c>
      <c r="D10" s="21" t="s">
        <v>39</v>
      </c>
      <c r="E10" s="21" t="s">
        <v>108</v>
      </c>
      <c r="F10" s="19">
        <v>10</v>
      </c>
      <c r="G10" s="19">
        <v>64</v>
      </c>
      <c r="H10" s="19">
        <v>54</v>
      </c>
      <c r="I10" s="20">
        <v>80</v>
      </c>
      <c r="J10" s="39">
        <f t="shared" si="0"/>
        <v>4320</v>
      </c>
      <c r="K10" s="8"/>
      <c r="M10" s="115"/>
      <c r="N10" s="116"/>
      <c r="O10" s="117"/>
      <c r="P10" s="124"/>
      <c r="Q10" s="125"/>
      <c r="R10" s="126"/>
      <c r="V10" s="15">
        <f t="shared" si="1"/>
        <v>1</v>
      </c>
      <c r="W10" s="15">
        <f t="shared" si="2"/>
        <v>0</v>
      </c>
    </row>
    <row r="11" spans="1:23" s="15" customFormat="1" ht="24" thickBot="1">
      <c r="A11" s="7"/>
      <c r="B11" s="127" t="s">
        <v>19</v>
      </c>
      <c r="C11" s="128"/>
      <c r="D11" s="128"/>
      <c r="E11" s="128"/>
      <c r="F11" s="128"/>
      <c r="G11" s="128"/>
      <c r="H11" s="129"/>
      <c r="I11" s="83" t="s">
        <v>20</v>
      </c>
      <c r="J11" s="84">
        <f>SUM(J6:J10)</f>
        <v>22320</v>
      </c>
      <c r="K11" s="8"/>
      <c r="V11" s="15">
        <f>SUM(V6:V10)</f>
        <v>5</v>
      </c>
      <c r="W11" s="15">
        <f>SUM(W6:W10)</f>
        <v>0</v>
      </c>
    </row>
    <row r="12" spans="1:23" s="15" customFormat="1" ht="30" customHeight="1" thickBot="1">
      <c r="A12" s="29"/>
      <c r="B12" s="30"/>
      <c r="C12" s="85"/>
      <c r="D12" s="30"/>
      <c r="E12" s="30"/>
      <c r="F12" s="30"/>
      <c r="G12" s="30"/>
      <c r="H12" s="31"/>
      <c r="I12" s="30"/>
      <c r="J12" s="31"/>
      <c r="K12" s="32"/>
    </row>
    <row r="22" spans="8:8">
      <c r="H22" s="88"/>
    </row>
  </sheetData>
  <mergeCells count="2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M8:O10"/>
    <mergeCell ref="P8:R10"/>
    <mergeCell ref="B11:H11"/>
    <mergeCell ref="M6:M7"/>
    <mergeCell ref="N6:N7"/>
    <mergeCell ref="O6:O7"/>
    <mergeCell ref="P6:P7"/>
    <mergeCell ref="Q6:Q7"/>
    <mergeCell ref="R6:R7"/>
  </mergeCells>
  <hyperlinks>
    <hyperlink ref="B11" r:id="rId1"/>
    <hyperlink ref="M1" location="'MASTER '!A1" display="Back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2"/>
  <sheetViews>
    <sheetView workbookViewId="0">
      <selection activeCell="M1" sqref="M1"/>
    </sheetView>
  </sheetViews>
  <sheetFormatPr defaultRowHeight="15"/>
  <cols>
    <col min="1" max="1" width="7.140625" customWidth="1"/>
    <col min="3" max="3" width="10.7109375" customWidth="1"/>
    <col min="5" max="5" width="19.7109375" customWidth="1"/>
    <col min="9" max="9" width="9.7109375" customWidth="1"/>
    <col min="10" max="10" width="14.7109375" customWidth="1"/>
    <col min="11" max="11" width="7.28515625" customWidth="1"/>
    <col min="12" max="12" width="7.42578125" customWidth="1"/>
    <col min="18" max="18" width="24.28515625" customWidth="1"/>
  </cols>
  <sheetData>
    <row r="1" spans="1:23" s="15" customFormat="1" ht="27" thickBot="1">
      <c r="A1" s="1"/>
      <c r="B1" s="2"/>
      <c r="C1" s="81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15" customFormat="1" ht="27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58" t="s">
        <v>3</v>
      </c>
      <c r="N2" s="160" t="s">
        <v>4</v>
      </c>
      <c r="O2" s="160" t="s">
        <v>5</v>
      </c>
      <c r="P2" s="160" t="s">
        <v>6</v>
      </c>
      <c r="Q2" s="160" t="s">
        <v>7</v>
      </c>
      <c r="R2" s="138" t="s">
        <v>8</v>
      </c>
    </row>
    <row r="3" spans="1:23" s="15" customFormat="1" ht="16.5" thickBot="1">
      <c r="A3" s="7"/>
      <c r="B3" s="140">
        <v>45100</v>
      </c>
      <c r="C3" s="141"/>
      <c r="D3" s="141"/>
      <c r="E3" s="141"/>
      <c r="F3" s="141"/>
      <c r="G3" s="141"/>
      <c r="H3" s="141"/>
      <c r="I3" s="141"/>
      <c r="J3" s="142"/>
      <c r="K3" s="8"/>
      <c r="M3" s="159"/>
      <c r="N3" s="161"/>
      <c r="O3" s="161"/>
      <c r="P3" s="161"/>
      <c r="Q3" s="161"/>
      <c r="R3" s="139"/>
    </row>
    <row r="4" spans="1:23" s="15" customFormat="1" ht="16.5" thickBot="1">
      <c r="A4" s="7"/>
      <c r="B4" s="143" t="s">
        <v>65</v>
      </c>
      <c r="C4" s="144"/>
      <c r="D4" s="144"/>
      <c r="E4" s="144"/>
      <c r="F4" s="144"/>
      <c r="G4" s="144"/>
      <c r="H4" s="144"/>
      <c r="I4" s="144"/>
      <c r="J4" s="145"/>
      <c r="K4" s="8"/>
      <c r="M4" s="146" t="s">
        <v>66</v>
      </c>
      <c r="N4" s="148">
        <f>COUNT(C6:C10)</f>
        <v>4</v>
      </c>
      <c r="O4" s="150">
        <f>V11</f>
        <v>4</v>
      </c>
      <c r="P4" s="150">
        <f>W11</f>
        <v>0</v>
      </c>
      <c r="Q4" s="152">
        <f>N4-O4-P4</f>
        <v>0</v>
      </c>
      <c r="R4" s="136">
        <f>O4/N4</f>
        <v>1</v>
      </c>
    </row>
    <row r="5" spans="1:23" s="15" customFormat="1" ht="15.75" thickBot="1">
      <c r="A5" s="7"/>
      <c r="B5" s="41" t="s">
        <v>9</v>
      </c>
      <c r="C5" s="82" t="s">
        <v>10</v>
      </c>
      <c r="D5" s="43" t="s">
        <v>11</v>
      </c>
      <c r="E5" s="43" t="s">
        <v>12</v>
      </c>
      <c r="F5" s="44" t="s">
        <v>67</v>
      </c>
      <c r="G5" s="44" t="s">
        <v>68</v>
      </c>
      <c r="H5" s="45" t="s">
        <v>69</v>
      </c>
      <c r="I5" s="44" t="s">
        <v>70</v>
      </c>
      <c r="J5" s="46" t="s">
        <v>16</v>
      </c>
      <c r="K5" s="8"/>
      <c r="M5" s="147"/>
      <c r="N5" s="149"/>
      <c r="O5" s="151"/>
      <c r="P5" s="151"/>
      <c r="Q5" s="153"/>
      <c r="R5" s="154"/>
      <c r="V5" s="15" t="s">
        <v>5</v>
      </c>
      <c r="W5" s="15" t="s">
        <v>6</v>
      </c>
    </row>
    <row r="6" spans="1:23" s="15" customFormat="1">
      <c r="A6" s="7"/>
      <c r="B6" s="16">
        <v>1</v>
      </c>
      <c r="C6" s="73">
        <v>45083</v>
      </c>
      <c r="D6" s="17" t="s">
        <v>37</v>
      </c>
      <c r="E6" s="17" t="s">
        <v>102</v>
      </c>
      <c r="F6" s="18">
        <v>30</v>
      </c>
      <c r="G6" s="18">
        <v>45</v>
      </c>
      <c r="H6" s="18">
        <v>15</v>
      </c>
      <c r="I6" s="49">
        <v>80</v>
      </c>
      <c r="J6" s="38">
        <f t="shared" ref="J6:J9" si="0">H6*I6</f>
        <v>1200</v>
      </c>
      <c r="K6" s="8"/>
      <c r="M6" s="130" t="s">
        <v>72</v>
      </c>
      <c r="N6" s="132">
        <f>SUM(N4:N5)</f>
        <v>4</v>
      </c>
      <c r="O6" s="132">
        <f>SUM(O4:O5)</f>
        <v>4</v>
      </c>
      <c r="P6" s="132">
        <f>SUM(P4:P5)</f>
        <v>0</v>
      </c>
      <c r="Q6" s="134">
        <f>SUM(Q4:Q5)</f>
        <v>0</v>
      </c>
      <c r="R6" s="136">
        <f>O6/N6</f>
        <v>1</v>
      </c>
      <c r="V6" s="15">
        <f t="shared" ref="V6:V9" si="1">IF($J6&gt;0,1,0)</f>
        <v>1</v>
      </c>
      <c r="W6" s="15">
        <f t="shared" ref="W6:W9" si="2">IF($J6&lt;0,1,0)</f>
        <v>0</v>
      </c>
    </row>
    <row r="7" spans="1:23" s="15" customFormat="1" ht="15.75" thickBot="1">
      <c r="A7" s="7"/>
      <c r="B7" s="22">
        <v>2</v>
      </c>
      <c r="C7" s="74">
        <v>45090</v>
      </c>
      <c r="D7" s="21" t="s">
        <v>39</v>
      </c>
      <c r="E7" s="21" t="s">
        <v>102</v>
      </c>
      <c r="F7" s="19">
        <v>15</v>
      </c>
      <c r="G7" s="19">
        <v>55</v>
      </c>
      <c r="H7" s="19">
        <v>40</v>
      </c>
      <c r="I7" s="20">
        <v>80</v>
      </c>
      <c r="J7" s="39">
        <f t="shared" si="0"/>
        <v>3200</v>
      </c>
      <c r="K7" s="8"/>
      <c r="M7" s="131"/>
      <c r="N7" s="133"/>
      <c r="O7" s="133"/>
      <c r="P7" s="133"/>
      <c r="Q7" s="135"/>
      <c r="R7" s="137"/>
      <c r="V7" s="15">
        <f t="shared" si="1"/>
        <v>1</v>
      </c>
      <c r="W7" s="15">
        <f t="shared" si="2"/>
        <v>0</v>
      </c>
    </row>
    <row r="8" spans="1:23" s="15" customFormat="1">
      <c r="A8" s="7"/>
      <c r="B8" s="22">
        <v>3</v>
      </c>
      <c r="C8" s="74">
        <v>45097</v>
      </c>
      <c r="D8" s="21" t="s">
        <v>39</v>
      </c>
      <c r="E8" s="21" t="s">
        <v>103</v>
      </c>
      <c r="F8" s="19">
        <v>25</v>
      </c>
      <c r="G8" s="19">
        <v>100</v>
      </c>
      <c r="H8" s="19">
        <v>75</v>
      </c>
      <c r="I8" s="20">
        <v>80</v>
      </c>
      <c r="J8" s="39">
        <f t="shared" si="0"/>
        <v>6000</v>
      </c>
      <c r="K8" s="8"/>
      <c r="M8" s="109" t="s">
        <v>18</v>
      </c>
      <c r="N8" s="110"/>
      <c r="O8" s="111"/>
      <c r="P8" s="118">
        <f>R6</f>
        <v>1</v>
      </c>
      <c r="Q8" s="119"/>
      <c r="R8" s="120"/>
      <c r="V8" s="15">
        <f t="shared" si="1"/>
        <v>1</v>
      </c>
      <c r="W8" s="15">
        <f t="shared" si="2"/>
        <v>0</v>
      </c>
    </row>
    <row r="9" spans="1:23" s="15" customFormat="1">
      <c r="A9" s="7"/>
      <c r="B9" s="22">
        <v>4</v>
      </c>
      <c r="C9" s="74">
        <v>45104</v>
      </c>
      <c r="D9" s="21" t="s">
        <v>39</v>
      </c>
      <c r="E9" s="21" t="s">
        <v>104</v>
      </c>
      <c r="F9" s="19">
        <v>10</v>
      </c>
      <c r="G9" s="19">
        <v>120</v>
      </c>
      <c r="H9" s="19">
        <v>110</v>
      </c>
      <c r="I9" s="20">
        <v>80</v>
      </c>
      <c r="J9" s="39">
        <f t="shared" si="0"/>
        <v>8800</v>
      </c>
      <c r="K9" s="8"/>
      <c r="M9" s="112"/>
      <c r="N9" s="113"/>
      <c r="O9" s="114"/>
      <c r="P9" s="121"/>
      <c r="Q9" s="122"/>
      <c r="R9" s="123"/>
      <c r="V9" s="15">
        <f t="shared" si="1"/>
        <v>1</v>
      </c>
      <c r="W9" s="15">
        <f t="shared" si="2"/>
        <v>0</v>
      </c>
    </row>
    <row r="10" spans="1:23" s="15" customFormat="1" ht="15.75" thickBot="1">
      <c r="A10" s="7"/>
      <c r="B10" s="22"/>
      <c r="C10" s="74"/>
      <c r="D10" s="21"/>
      <c r="E10" s="21"/>
      <c r="F10" s="19"/>
      <c r="G10" s="19"/>
      <c r="H10" s="19"/>
      <c r="I10" s="20"/>
      <c r="J10" s="39"/>
      <c r="K10" s="8"/>
      <c r="M10" s="115"/>
      <c r="N10" s="116"/>
      <c r="O10" s="117"/>
      <c r="P10" s="124"/>
      <c r="Q10" s="125"/>
      <c r="R10" s="126"/>
      <c r="V10" s="15">
        <f>IF($J10&gt;0,1,0)</f>
        <v>0</v>
      </c>
      <c r="W10" s="15">
        <f>IF($J10&lt;0,1,0)</f>
        <v>0</v>
      </c>
    </row>
    <row r="11" spans="1:23" s="15" customFormat="1" ht="24" thickBot="1">
      <c r="A11" s="7"/>
      <c r="B11" s="127" t="s">
        <v>19</v>
      </c>
      <c r="C11" s="128"/>
      <c r="D11" s="128"/>
      <c r="E11" s="128"/>
      <c r="F11" s="128"/>
      <c r="G11" s="128"/>
      <c r="H11" s="129"/>
      <c r="I11" s="83" t="s">
        <v>20</v>
      </c>
      <c r="J11" s="84">
        <f>SUM(J6:J10)</f>
        <v>19200</v>
      </c>
      <c r="K11" s="8"/>
      <c r="V11" s="15">
        <f>SUM(V6:V10)</f>
        <v>4</v>
      </c>
      <c r="W11" s="15">
        <f>SUM(W6:W10)</f>
        <v>0</v>
      </c>
    </row>
    <row r="12" spans="1:23" s="15" customFormat="1" ht="30" customHeight="1" thickBot="1">
      <c r="A12" s="29"/>
      <c r="B12" s="30"/>
      <c r="C12" s="85"/>
      <c r="D12" s="30"/>
      <c r="E12" s="30"/>
      <c r="F12" s="30"/>
      <c r="G12" s="30"/>
      <c r="H12" s="31"/>
      <c r="I12" s="30"/>
      <c r="J12" s="31"/>
      <c r="K12" s="32"/>
    </row>
  </sheetData>
  <mergeCells count="24"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M8:O10"/>
    <mergeCell ref="P8:R10"/>
    <mergeCell ref="B11:H11"/>
    <mergeCell ref="M6:M7"/>
    <mergeCell ref="N6:N7"/>
    <mergeCell ref="O6:O7"/>
    <mergeCell ref="P6:P7"/>
    <mergeCell ref="Q6:Q7"/>
    <mergeCell ref="R6:R7"/>
  </mergeCells>
  <hyperlinks>
    <hyperlink ref="B11" r:id="rId1"/>
    <hyperlink ref="M1" location="'MASTER '!A1" display="Back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W30"/>
  <sheetViews>
    <sheetView topLeftCell="A16" workbookViewId="0">
      <selection activeCell="M17" sqref="M17"/>
    </sheetView>
  </sheetViews>
  <sheetFormatPr defaultRowHeight="15"/>
  <cols>
    <col min="1" max="1" width="6.85546875" customWidth="1"/>
    <col min="5" max="5" width="19.7109375" customWidth="1"/>
    <col min="10" max="10" width="13.28515625" customWidth="1"/>
    <col min="11" max="11" width="7.7109375" customWidth="1"/>
    <col min="12" max="12" width="6.28515625" customWidth="1"/>
    <col min="13" max="13" width="11.7109375" customWidth="1"/>
    <col min="14" max="14" width="10.140625" customWidth="1"/>
    <col min="17" max="17" width="11.7109375" customWidth="1"/>
    <col min="18" max="18" width="16.5703125" customWidth="1"/>
  </cols>
  <sheetData>
    <row r="1" spans="1:23" s="15" customFormat="1" ht="27" thickBot="1">
      <c r="A1" s="1"/>
      <c r="B1" s="2"/>
      <c r="C1" s="81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15" customFormat="1" ht="27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58" t="s">
        <v>3</v>
      </c>
      <c r="N2" s="160" t="s">
        <v>4</v>
      </c>
      <c r="O2" s="160" t="s">
        <v>5</v>
      </c>
      <c r="P2" s="160" t="s">
        <v>6</v>
      </c>
      <c r="Q2" s="160" t="s">
        <v>7</v>
      </c>
      <c r="R2" s="138" t="s">
        <v>8</v>
      </c>
    </row>
    <row r="3" spans="1:23" s="15" customFormat="1" ht="16.5" thickBot="1">
      <c r="A3" s="7"/>
      <c r="B3" s="140">
        <v>45108</v>
      </c>
      <c r="C3" s="141"/>
      <c r="D3" s="141"/>
      <c r="E3" s="141"/>
      <c r="F3" s="141"/>
      <c r="G3" s="141"/>
      <c r="H3" s="141"/>
      <c r="I3" s="141"/>
      <c r="J3" s="142"/>
      <c r="K3" s="8"/>
      <c r="M3" s="159"/>
      <c r="N3" s="161"/>
      <c r="O3" s="161"/>
      <c r="P3" s="161"/>
      <c r="Q3" s="161"/>
      <c r="R3" s="139"/>
    </row>
    <row r="4" spans="1:23" s="15" customFormat="1" ht="16.5" thickBot="1">
      <c r="A4" s="7"/>
      <c r="B4" s="143" t="s">
        <v>65</v>
      </c>
      <c r="C4" s="144"/>
      <c r="D4" s="144"/>
      <c r="E4" s="144"/>
      <c r="F4" s="144"/>
      <c r="G4" s="144"/>
      <c r="H4" s="144"/>
      <c r="I4" s="144"/>
      <c r="J4" s="145"/>
      <c r="K4" s="8"/>
      <c r="M4" s="146" t="s">
        <v>66</v>
      </c>
      <c r="N4" s="148">
        <f>COUNT(C6:C10)</f>
        <v>5</v>
      </c>
      <c r="O4" s="150">
        <f>V11</f>
        <v>4</v>
      </c>
      <c r="P4" s="150">
        <f>W11</f>
        <v>1</v>
      </c>
      <c r="Q4" s="152">
        <f>N4-O4-P4</f>
        <v>0</v>
      </c>
      <c r="R4" s="136">
        <f>O4/N4</f>
        <v>0.8</v>
      </c>
    </row>
    <row r="5" spans="1:23" s="15" customFormat="1" ht="15.75" thickBot="1">
      <c r="A5" s="7"/>
      <c r="B5" s="41" t="s">
        <v>9</v>
      </c>
      <c r="C5" s="82" t="s">
        <v>10</v>
      </c>
      <c r="D5" s="43" t="s">
        <v>11</v>
      </c>
      <c r="E5" s="43" t="s">
        <v>12</v>
      </c>
      <c r="F5" s="44" t="s">
        <v>67</v>
      </c>
      <c r="G5" s="44" t="s">
        <v>68</v>
      </c>
      <c r="H5" s="45" t="s">
        <v>69</v>
      </c>
      <c r="I5" s="44" t="s">
        <v>70</v>
      </c>
      <c r="J5" s="46" t="s">
        <v>16</v>
      </c>
      <c r="K5" s="8"/>
      <c r="M5" s="147"/>
      <c r="N5" s="149"/>
      <c r="O5" s="151"/>
      <c r="P5" s="151"/>
      <c r="Q5" s="153"/>
      <c r="R5" s="154"/>
      <c r="V5" s="15" t="s">
        <v>5</v>
      </c>
      <c r="W5" s="15" t="s">
        <v>6</v>
      </c>
    </row>
    <row r="6" spans="1:23" s="15" customFormat="1">
      <c r="A6" s="7"/>
      <c r="B6" s="16">
        <v>1</v>
      </c>
      <c r="C6" s="73">
        <v>45111</v>
      </c>
      <c r="D6" s="17" t="s">
        <v>37</v>
      </c>
      <c r="E6" s="17" t="s">
        <v>90</v>
      </c>
      <c r="F6" s="18">
        <v>20</v>
      </c>
      <c r="G6" s="18">
        <v>10</v>
      </c>
      <c r="H6" s="18">
        <v>-10</v>
      </c>
      <c r="I6" s="49">
        <v>80</v>
      </c>
      <c r="J6" s="38">
        <f>H6*I6</f>
        <v>-800</v>
      </c>
      <c r="K6" s="8"/>
      <c r="M6" s="130" t="s">
        <v>72</v>
      </c>
      <c r="N6" s="132">
        <f>SUM(N4:N5)</f>
        <v>5</v>
      </c>
      <c r="O6" s="132">
        <f>SUM(O4:O5)</f>
        <v>4</v>
      </c>
      <c r="P6" s="132">
        <f>SUM(P4:P5)</f>
        <v>1</v>
      </c>
      <c r="Q6" s="134">
        <f>SUM(Q4:Q5)</f>
        <v>0</v>
      </c>
      <c r="R6" s="136">
        <f>O6/N6</f>
        <v>0.8</v>
      </c>
      <c r="V6" s="15">
        <f t="shared" ref="V6:V9" si="0">IF($J6&gt;0,1,0)</f>
        <v>0</v>
      </c>
      <c r="W6" s="15">
        <f t="shared" ref="W6:W9" si="1">IF($J6&lt;0,1,0)</f>
        <v>1</v>
      </c>
    </row>
    <row r="7" spans="1:23" s="15" customFormat="1" ht="15.75" thickBot="1">
      <c r="A7" s="7"/>
      <c r="B7" s="22">
        <v>2</v>
      </c>
      <c r="C7" s="74">
        <v>45111</v>
      </c>
      <c r="D7" s="21" t="s">
        <v>39</v>
      </c>
      <c r="E7" s="21" t="s">
        <v>91</v>
      </c>
      <c r="F7" s="19">
        <v>20</v>
      </c>
      <c r="G7" s="19">
        <v>35</v>
      </c>
      <c r="H7" s="19">
        <v>15</v>
      </c>
      <c r="I7" s="20">
        <v>80</v>
      </c>
      <c r="J7" s="39">
        <f>H7*I7</f>
        <v>1200</v>
      </c>
      <c r="K7" s="8"/>
      <c r="M7" s="131"/>
      <c r="N7" s="133"/>
      <c r="O7" s="133"/>
      <c r="P7" s="133"/>
      <c r="Q7" s="135"/>
      <c r="R7" s="137"/>
      <c r="V7" s="15">
        <f t="shared" si="0"/>
        <v>1</v>
      </c>
      <c r="W7" s="15">
        <f t="shared" si="1"/>
        <v>0</v>
      </c>
    </row>
    <row r="8" spans="1:23" s="15" customFormat="1">
      <c r="A8" s="7"/>
      <c r="B8" s="22">
        <v>3</v>
      </c>
      <c r="C8" s="74">
        <v>45118</v>
      </c>
      <c r="D8" s="21" t="s">
        <v>39</v>
      </c>
      <c r="E8" s="21" t="s">
        <v>92</v>
      </c>
      <c r="F8" s="19">
        <v>10</v>
      </c>
      <c r="G8" s="19">
        <v>150</v>
      </c>
      <c r="H8" s="19">
        <v>140</v>
      </c>
      <c r="I8" s="20">
        <v>80</v>
      </c>
      <c r="J8" s="39">
        <f>H8*I8</f>
        <v>11200</v>
      </c>
      <c r="K8" s="8"/>
      <c r="M8" s="109" t="s">
        <v>18</v>
      </c>
      <c r="N8" s="110"/>
      <c r="O8" s="111"/>
      <c r="P8" s="118">
        <f>R6</f>
        <v>0.8</v>
      </c>
      <c r="Q8" s="119"/>
      <c r="R8" s="120"/>
      <c r="V8" s="15">
        <f t="shared" si="0"/>
        <v>1</v>
      </c>
      <c r="W8" s="15">
        <f t="shared" si="1"/>
        <v>0</v>
      </c>
    </row>
    <row r="9" spans="1:23" s="15" customFormat="1">
      <c r="A9" s="7"/>
      <c r="B9" s="22">
        <v>4</v>
      </c>
      <c r="C9" s="74">
        <v>45125</v>
      </c>
      <c r="D9" s="21" t="s">
        <v>39</v>
      </c>
      <c r="E9" s="21" t="s">
        <v>93</v>
      </c>
      <c r="F9" s="19">
        <v>20</v>
      </c>
      <c r="G9" s="19">
        <v>94</v>
      </c>
      <c r="H9" s="19">
        <v>74</v>
      </c>
      <c r="I9" s="20">
        <v>80</v>
      </c>
      <c r="J9" s="39">
        <f t="shared" ref="J9:J10" si="2">H9*I9</f>
        <v>5920</v>
      </c>
      <c r="K9" s="8"/>
      <c r="M9" s="112"/>
      <c r="N9" s="113"/>
      <c r="O9" s="114"/>
      <c r="P9" s="121"/>
      <c r="Q9" s="122"/>
      <c r="R9" s="123"/>
      <c r="V9" s="15">
        <f t="shared" si="0"/>
        <v>1</v>
      </c>
      <c r="W9" s="15">
        <f t="shared" si="1"/>
        <v>0</v>
      </c>
    </row>
    <row r="10" spans="1:23" s="15" customFormat="1" ht="15.75" thickBot="1">
      <c r="A10" s="7"/>
      <c r="B10" s="22">
        <v>5</v>
      </c>
      <c r="C10" s="74">
        <v>45132</v>
      </c>
      <c r="D10" s="21" t="s">
        <v>39</v>
      </c>
      <c r="E10" s="21" t="s">
        <v>90</v>
      </c>
      <c r="F10" s="19">
        <v>20</v>
      </c>
      <c r="G10" s="19">
        <v>40</v>
      </c>
      <c r="H10" s="19">
        <v>20</v>
      </c>
      <c r="I10" s="20">
        <v>80</v>
      </c>
      <c r="J10" s="39">
        <f t="shared" si="2"/>
        <v>1600</v>
      </c>
      <c r="K10" s="8"/>
      <c r="M10" s="115"/>
      <c r="N10" s="116"/>
      <c r="O10" s="117"/>
      <c r="P10" s="124"/>
      <c r="Q10" s="125"/>
      <c r="R10" s="126"/>
      <c r="V10" s="15">
        <f>IF($J10&gt;0,1,0)</f>
        <v>1</v>
      </c>
      <c r="W10" s="15">
        <f>IF($J10&lt;0,1,0)</f>
        <v>0</v>
      </c>
    </row>
    <row r="11" spans="1:23" s="15" customFormat="1" ht="24" thickBot="1">
      <c r="A11" s="7"/>
      <c r="B11" s="127" t="s">
        <v>19</v>
      </c>
      <c r="C11" s="128"/>
      <c r="D11" s="128"/>
      <c r="E11" s="128"/>
      <c r="F11" s="128"/>
      <c r="G11" s="128"/>
      <c r="H11" s="129"/>
      <c r="I11" s="83" t="s">
        <v>20</v>
      </c>
      <c r="J11" s="84">
        <f>SUM(J6:J10)</f>
        <v>19120</v>
      </c>
      <c r="K11" s="8"/>
      <c r="V11" s="15">
        <f>SUM(V6:V10)</f>
        <v>4</v>
      </c>
      <c r="W11" s="15">
        <f>SUM(W6:W10)</f>
        <v>1</v>
      </c>
    </row>
    <row r="12" spans="1:23" s="15" customFormat="1" ht="30" customHeight="1" thickBot="1">
      <c r="A12" s="29"/>
      <c r="B12" s="30"/>
      <c r="C12" s="85"/>
      <c r="D12" s="30"/>
      <c r="E12" s="30"/>
      <c r="F12" s="30"/>
      <c r="G12" s="30"/>
      <c r="H12" s="31"/>
      <c r="I12" s="30"/>
      <c r="J12" s="31"/>
      <c r="K12" s="32"/>
    </row>
    <row r="16" spans="1:23" ht="15.75" thickBot="1"/>
    <row r="17" spans="1:23" s="15" customFormat="1" ht="27" thickBot="1">
      <c r="A17" s="1"/>
      <c r="B17" s="2"/>
      <c r="C17" s="81"/>
      <c r="D17" s="2"/>
      <c r="E17" s="2"/>
      <c r="F17" s="2"/>
      <c r="G17" s="2"/>
      <c r="H17" s="3"/>
      <c r="I17" s="2"/>
      <c r="J17" s="3"/>
      <c r="K17" s="4"/>
      <c r="M17" s="6" t="s">
        <v>0</v>
      </c>
    </row>
    <row r="18" spans="1:23" s="15" customFormat="1" ht="27" thickBot="1">
      <c r="A18" s="7" t="s">
        <v>1</v>
      </c>
      <c r="B18" s="155" t="s">
        <v>2</v>
      </c>
      <c r="C18" s="156"/>
      <c r="D18" s="156"/>
      <c r="E18" s="156"/>
      <c r="F18" s="156"/>
      <c r="G18" s="156"/>
      <c r="H18" s="156"/>
      <c r="I18" s="156"/>
      <c r="J18" s="157"/>
      <c r="K18" s="8"/>
      <c r="M18" s="158" t="s">
        <v>3</v>
      </c>
      <c r="N18" s="160" t="s">
        <v>4</v>
      </c>
      <c r="O18" s="160" t="s">
        <v>5</v>
      </c>
      <c r="P18" s="160" t="s">
        <v>6</v>
      </c>
      <c r="Q18" s="160" t="s">
        <v>7</v>
      </c>
      <c r="R18" s="138" t="s">
        <v>8</v>
      </c>
    </row>
    <row r="19" spans="1:23" s="15" customFormat="1" ht="16.5" thickBot="1">
      <c r="A19" s="7"/>
      <c r="B19" s="140">
        <v>45108</v>
      </c>
      <c r="C19" s="141"/>
      <c r="D19" s="141"/>
      <c r="E19" s="141"/>
      <c r="F19" s="141"/>
      <c r="G19" s="141"/>
      <c r="H19" s="141"/>
      <c r="I19" s="141"/>
      <c r="J19" s="142"/>
      <c r="K19" s="8"/>
      <c r="M19" s="159"/>
      <c r="N19" s="161"/>
      <c r="O19" s="161"/>
      <c r="P19" s="161"/>
      <c r="Q19" s="161"/>
      <c r="R19" s="139"/>
    </row>
    <row r="20" spans="1:23" s="15" customFormat="1" ht="16.5" thickBot="1">
      <c r="A20" s="7"/>
      <c r="B20" s="143" t="s">
        <v>94</v>
      </c>
      <c r="C20" s="144"/>
      <c r="D20" s="144"/>
      <c r="E20" s="144"/>
      <c r="F20" s="144"/>
      <c r="G20" s="144"/>
      <c r="H20" s="144"/>
      <c r="I20" s="144"/>
      <c r="J20" s="145"/>
      <c r="K20" s="8"/>
      <c r="M20" s="146" t="s">
        <v>78</v>
      </c>
      <c r="N20" s="148">
        <f>COUNT(C22:C28)</f>
        <v>7</v>
      </c>
      <c r="O20" s="150">
        <v>7</v>
      </c>
      <c r="P20" s="150">
        <f>W29</f>
        <v>0</v>
      </c>
      <c r="Q20" s="152">
        <f>N20-O20-P20</f>
        <v>0</v>
      </c>
      <c r="R20" s="136">
        <f>O20/N20</f>
        <v>1</v>
      </c>
    </row>
    <row r="21" spans="1:23" s="15" customFormat="1" ht="15.75" thickBot="1">
      <c r="A21" s="7"/>
      <c r="B21" s="41" t="s">
        <v>9</v>
      </c>
      <c r="C21" s="82" t="s">
        <v>10</v>
      </c>
      <c r="D21" s="43" t="s">
        <v>11</v>
      </c>
      <c r="E21" s="43" t="s">
        <v>12</v>
      </c>
      <c r="F21" s="44" t="s">
        <v>67</v>
      </c>
      <c r="G21" s="44" t="s">
        <v>68</v>
      </c>
      <c r="H21" s="45" t="s">
        <v>69</v>
      </c>
      <c r="I21" s="44" t="s">
        <v>70</v>
      </c>
      <c r="J21" s="46" t="s">
        <v>16</v>
      </c>
      <c r="K21" s="8"/>
      <c r="M21" s="147"/>
      <c r="N21" s="149"/>
      <c r="O21" s="151"/>
      <c r="P21" s="151"/>
      <c r="Q21" s="153"/>
      <c r="R21" s="154"/>
      <c r="V21" s="15" t="s">
        <v>5</v>
      </c>
      <c r="W21" s="15" t="s">
        <v>6</v>
      </c>
    </row>
    <row r="22" spans="1:23" s="15" customFormat="1">
      <c r="A22" s="7"/>
      <c r="B22" s="16">
        <v>1</v>
      </c>
      <c r="C22" s="73">
        <v>45113</v>
      </c>
      <c r="D22" s="21" t="s">
        <v>39</v>
      </c>
      <c r="E22" s="21" t="s">
        <v>95</v>
      </c>
      <c r="F22" s="19">
        <v>10</v>
      </c>
      <c r="G22" s="19">
        <v>20</v>
      </c>
      <c r="H22" s="19">
        <v>10</v>
      </c>
      <c r="I22" s="20">
        <v>100</v>
      </c>
      <c r="J22" s="39">
        <f t="shared" ref="J22:J28" si="3">H22*I22</f>
        <v>1000</v>
      </c>
      <c r="K22" s="8"/>
      <c r="M22" s="130" t="s">
        <v>72</v>
      </c>
      <c r="N22" s="132">
        <f>SUM(N20:N21)</f>
        <v>7</v>
      </c>
      <c r="O22" s="132">
        <v>7</v>
      </c>
      <c r="P22" s="132">
        <f>SUM(P20:P21)</f>
        <v>0</v>
      </c>
      <c r="Q22" s="134">
        <f>SUM(Q20:Q21)</f>
        <v>0</v>
      </c>
      <c r="R22" s="136">
        <f>O22/N22</f>
        <v>1</v>
      </c>
      <c r="V22" s="15">
        <f t="shared" ref="V22:V26" si="4">IF($J22&gt;0,1,0)</f>
        <v>1</v>
      </c>
      <c r="W22" s="15">
        <f t="shared" ref="W22:W26" si="5">IF($J22&lt;0,1,0)</f>
        <v>0</v>
      </c>
    </row>
    <row r="23" spans="1:23" s="15" customFormat="1" ht="15.75" thickBot="1">
      <c r="A23" s="7"/>
      <c r="B23" s="22">
        <v>2</v>
      </c>
      <c r="C23" s="74">
        <v>45113</v>
      </c>
      <c r="D23" s="21" t="s">
        <v>39</v>
      </c>
      <c r="E23" s="21" t="s">
        <v>96</v>
      </c>
      <c r="F23" s="19">
        <v>25</v>
      </c>
      <c r="G23" s="19">
        <v>45</v>
      </c>
      <c r="H23" s="19">
        <v>20</v>
      </c>
      <c r="I23" s="20">
        <v>50</v>
      </c>
      <c r="J23" s="39">
        <f t="shared" si="3"/>
        <v>1000</v>
      </c>
      <c r="K23" s="8"/>
      <c r="M23" s="131"/>
      <c r="N23" s="133"/>
      <c r="O23" s="133"/>
      <c r="P23" s="133"/>
      <c r="Q23" s="135"/>
      <c r="R23" s="137"/>
      <c r="V23" s="15">
        <f t="shared" si="4"/>
        <v>1</v>
      </c>
      <c r="W23" s="15">
        <f t="shared" si="5"/>
        <v>0</v>
      </c>
    </row>
    <row r="24" spans="1:23" s="15" customFormat="1">
      <c r="A24" s="7"/>
      <c r="B24" s="22">
        <v>3</v>
      </c>
      <c r="C24" s="74">
        <v>45120</v>
      </c>
      <c r="D24" s="21" t="s">
        <v>39</v>
      </c>
      <c r="E24" s="21" t="s">
        <v>97</v>
      </c>
      <c r="F24" s="19">
        <v>20</v>
      </c>
      <c r="G24" s="19">
        <v>117</v>
      </c>
      <c r="H24" s="19">
        <f>117-20</f>
        <v>97</v>
      </c>
      <c r="I24" s="20">
        <v>100</v>
      </c>
      <c r="J24" s="39">
        <f t="shared" si="3"/>
        <v>9700</v>
      </c>
      <c r="K24" s="8"/>
      <c r="M24" s="109" t="s">
        <v>18</v>
      </c>
      <c r="N24" s="110"/>
      <c r="O24" s="111"/>
      <c r="P24" s="118">
        <f>R22</f>
        <v>1</v>
      </c>
      <c r="Q24" s="119"/>
      <c r="R24" s="120"/>
      <c r="V24" s="15">
        <f t="shared" si="4"/>
        <v>1</v>
      </c>
      <c r="W24" s="15">
        <f t="shared" si="5"/>
        <v>0</v>
      </c>
    </row>
    <row r="25" spans="1:23" s="15" customFormat="1">
      <c r="A25" s="7"/>
      <c r="B25" s="22">
        <v>4</v>
      </c>
      <c r="C25" s="74">
        <v>45127</v>
      </c>
      <c r="D25" s="21" t="s">
        <v>39</v>
      </c>
      <c r="E25" s="21" t="s">
        <v>98</v>
      </c>
      <c r="F25" s="19">
        <v>20</v>
      </c>
      <c r="G25" s="19">
        <v>67</v>
      </c>
      <c r="H25" s="19">
        <v>47</v>
      </c>
      <c r="I25" s="20">
        <v>30</v>
      </c>
      <c r="J25" s="39">
        <v>1410</v>
      </c>
      <c r="K25" s="8"/>
      <c r="M25" s="112"/>
      <c r="N25" s="113"/>
      <c r="O25" s="114"/>
      <c r="P25" s="121"/>
      <c r="Q25" s="122"/>
      <c r="R25" s="123"/>
    </row>
    <row r="26" spans="1:23" s="15" customFormat="1">
      <c r="A26" s="7"/>
      <c r="B26" s="22">
        <v>5</v>
      </c>
      <c r="C26" s="74">
        <v>45133</v>
      </c>
      <c r="D26" s="21" t="s">
        <v>39</v>
      </c>
      <c r="E26" s="21" t="s">
        <v>99</v>
      </c>
      <c r="F26" s="19">
        <v>30</v>
      </c>
      <c r="G26" s="19">
        <v>70</v>
      </c>
      <c r="H26" s="19">
        <v>40</v>
      </c>
      <c r="I26" s="20">
        <v>30</v>
      </c>
      <c r="J26" s="39">
        <f t="shared" si="3"/>
        <v>1200</v>
      </c>
      <c r="K26" s="8"/>
      <c r="M26" s="112"/>
      <c r="N26" s="113"/>
      <c r="O26" s="114"/>
      <c r="P26" s="121"/>
      <c r="Q26" s="122"/>
      <c r="R26" s="123"/>
      <c r="V26" s="15">
        <f t="shared" si="4"/>
        <v>1</v>
      </c>
      <c r="W26" s="15">
        <f t="shared" si="5"/>
        <v>0</v>
      </c>
    </row>
    <row r="27" spans="1:23" s="15" customFormat="1">
      <c r="A27" s="7"/>
      <c r="B27" s="22">
        <v>6</v>
      </c>
      <c r="C27" s="74">
        <v>45134</v>
      </c>
      <c r="D27" s="21" t="s">
        <v>39</v>
      </c>
      <c r="E27" s="21" t="s">
        <v>100</v>
      </c>
      <c r="F27" s="19">
        <v>10</v>
      </c>
      <c r="G27" s="19">
        <v>100</v>
      </c>
      <c r="H27" s="19">
        <v>90</v>
      </c>
      <c r="I27" s="20">
        <v>100</v>
      </c>
      <c r="J27" s="39">
        <f t="shared" si="3"/>
        <v>9000</v>
      </c>
      <c r="K27" s="8"/>
      <c r="M27" s="112"/>
      <c r="N27" s="113"/>
      <c r="O27" s="114"/>
      <c r="P27" s="121"/>
      <c r="Q27" s="122"/>
      <c r="R27" s="123"/>
    </row>
    <row r="28" spans="1:23" s="15" customFormat="1" ht="15.75" thickBot="1">
      <c r="A28" s="7"/>
      <c r="B28" s="22">
        <v>7</v>
      </c>
      <c r="C28" s="74">
        <v>45134</v>
      </c>
      <c r="D28" s="21" t="s">
        <v>39</v>
      </c>
      <c r="E28" s="21" t="s">
        <v>101</v>
      </c>
      <c r="F28" s="19">
        <v>10</v>
      </c>
      <c r="G28" s="19">
        <v>30</v>
      </c>
      <c r="H28" s="19">
        <v>20</v>
      </c>
      <c r="I28" s="20">
        <v>30</v>
      </c>
      <c r="J28" s="39">
        <f t="shared" si="3"/>
        <v>600</v>
      </c>
      <c r="K28" s="8"/>
      <c r="M28" s="115"/>
      <c r="N28" s="116"/>
      <c r="O28" s="117"/>
      <c r="P28" s="124"/>
      <c r="Q28" s="125"/>
      <c r="R28" s="126"/>
      <c r="V28" s="15">
        <f>IF($J28&gt;0,1,0)</f>
        <v>1</v>
      </c>
      <c r="W28" s="15">
        <f>IF($J28&lt;0,1,0)</f>
        <v>0</v>
      </c>
    </row>
    <row r="29" spans="1:23" s="15" customFormat="1" ht="24" thickBot="1">
      <c r="A29" s="7"/>
      <c r="B29" s="127" t="s">
        <v>19</v>
      </c>
      <c r="C29" s="128"/>
      <c r="D29" s="128"/>
      <c r="E29" s="128"/>
      <c r="F29" s="128"/>
      <c r="G29" s="128"/>
      <c r="H29" s="129"/>
      <c r="I29" s="83" t="s">
        <v>20</v>
      </c>
      <c r="J29" s="84">
        <f>SUM(J22:J28)</f>
        <v>23910</v>
      </c>
      <c r="K29" s="8"/>
      <c r="V29" s="15">
        <f>SUM(V22:V28)</f>
        <v>5</v>
      </c>
      <c r="W29" s="15">
        <f>SUM(W22:W28)</f>
        <v>0</v>
      </c>
    </row>
    <row r="30" spans="1:23" s="15" customFormat="1" ht="30" customHeight="1" thickBot="1">
      <c r="A30" s="29"/>
      <c r="B30" s="30"/>
      <c r="C30" s="85"/>
      <c r="D30" s="30"/>
      <c r="E30" s="30"/>
      <c r="F30" s="30"/>
      <c r="G30" s="30"/>
      <c r="H30" s="31"/>
      <c r="I30" s="30"/>
      <c r="J30" s="31"/>
      <c r="K30" s="32"/>
    </row>
  </sheetData>
  <mergeCells count="48">
    <mergeCell ref="R6:R7"/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M6:M7"/>
    <mergeCell ref="N6:N7"/>
    <mergeCell ref="O6:O7"/>
    <mergeCell ref="P6:P7"/>
    <mergeCell ref="Q6:Q7"/>
    <mergeCell ref="M8:O10"/>
    <mergeCell ref="P8:R10"/>
    <mergeCell ref="B11:H11"/>
    <mergeCell ref="B18:J18"/>
    <mergeCell ref="M18:M19"/>
    <mergeCell ref="N18:N19"/>
    <mergeCell ref="O18:O19"/>
    <mergeCell ref="P18:P19"/>
    <mergeCell ref="Q18:Q19"/>
    <mergeCell ref="R18:R19"/>
    <mergeCell ref="B19:J19"/>
    <mergeCell ref="P24:R28"/>
    <mergeCell ref="B29:H29"/>
    <mergeCell ref="Q20:Q21"/>
    <mergeCell ref="R20:R21"/>
    <mergeCell ref="M22:M23"/>
    <mergeCell ref="N22:N23"/>
    <mergeCell ref="O22:O23"/>
    <mergeCell ref="P22:P23"/>
    <mergeCell ref="Q22:Q23"/>
    <mergeCell ref="R22:R23"/>
    <mergeCell ref="P20:P21"/>
    <mergeCell ref="B20:J20"/>
    <mergeCell ref="M20:M21"/>
    <mergeCell ref="N20:N21"/>
    <mergeCell ref="O20:O21"/>
    <mergeCell ref="M24:O28"/>
  </mergeCells>
  <hyperlinks>
    <hyperlink ref="B11" r:id="rId1"/>
    <hyperlink ref="B29" r:id="rId2"/>
    <hyperlink ref="M1" location="'MASTER '!A1" display="Back"/>
    <hyperlink ref="M17" location="'MASTER '!A1" display="Back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W50"/>
  <sheetViews>
    <sheetView workbookViewId="0">
      <selection activeCell="P8" sqref="P8:R11"/>
    </sheetView>
  </sheetViews>
  <sheetFormatPr defaultRowHeight="15"/>
  <cols>
    <col min="1" max="1" width="5.5703125" customWidth="1"/>
    <col min="3" max="3" width="11.85546875" customWidth="1"/>
    <col min="5" max="5" width="20.28515625" customWidth="1"/>
    <col min="9" max="9" width="10" customWidth="1"/>
    <col min="10" max="10" width="10.28515625" customWidth="1"/>
    <col min="11" max="11" width="6.5703125" customWidth="1"/>
    <col min="12" max="12" width="7.42578125" customWidth="1"/>
    <col min="13" max="13" width="14.7109375" customWidth="1"/>
    <col min="14" max="14" width="12.42578125" customWidth="1"/>
    <col min="16" max="16" width="10" customWidth="1"/>
    <col min="17" max="17" width="11" customWidth="1"/>
    <col min="18" max="18" width="13.42578125" customWidth="1"/>
  </cols>
  <sheetData>
    <row r="1" spans="1:23" s="15" customFormat="1" ht="27" thickBot="1">
      <c r="A1" s="1"/>
      <c r="B1" s="2"/>
      <c r="C1" s="81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s="15" customFormat="1" ht="27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58" t="s">
        <v>3</v>
      </c>
      <c r="N2" s="160" t="s">
        <v>4</v>
      </c>
      <c r="O2" s="160" t="s">
        <v>5</v>
      </c>
      <c r="P2" s="160" t="s">
        <v>6</v>
      </c>
      <c r="Q2" s="160" t="s">
        <v>7</v>
      </c>
      <c r="R2" s="138" t="s">
        <v>8</v>
      </c>
    </row>
    <row r="3" spans="1:23" s="15" customFormat="1" ht="16.5" thickBot="1">
      <c r="A3" s="7"/>
      <c r="B3" s="140">
        <v>45139</v>
      </c>
      <c r="C3" s="141"/>
      <c r="D3" s="141"/>
      <c r="E3" s="141"/>
      <c r="F3" s="141"/>
      <c r="G3" s="141"/>
      <c r="H3" s="141"/>
      <c r="I3" s="141"/>
      <c r="J3" s="142"/>
      <c r="K3" s="8"/>
      <c r="M3" s="159"/>
      <c r="N3" s="161"/>
      <c r="O3" s="161"/>
      <c r="P3" s="161"/>
      <c r="Q3" s="161"/>
      <c r="R3" s="139"/>
    </row>
    <row r="4" spans="1:23" s="15" customFormat="1" ht="16.5" thickBot="1">
      <c r="A4" s="7"/>
      <c r="B4" s="143" t="s">
        <v>65</v>
      </c>
      <c r="C4" s="144"/>
      <c r="D4" s="144"/>
      <c r="E4" s="144"/>
      <c r="F4" s="144"/>
      <c r="G4" s="144"/>
      <c r="H4" s="144"/>
      <c r="I4" s="144"/>
      <c r="J4" s="145"/>
      <c r="K4" s="8"/>
      <c r="M4" s="146" t="s">
        <v>66</v>
      </c>
      <c r="N4" s="148">
        <f>COUNT(C6:C11)</f>
        <v>6</v>
      </c>
      <c r="O4" s="150">
        <f>V12</f>
        <v>5</v>
      </c>
      <c r="P4" s="150">
        <f>W12</f>
        <v>1</v>
      </c>
      <c r="Q4" s="152">
        <f>N4-O4-P4</f>
        <v>0</v>
      </c>
      <c r="R4" s="136">
        <f>O4/N4</f>
        <v>0.83333333333333337</v>
      </c>
    </row>
    <row r="5" spans="1:23" s="15" customFormat="1" ht="15.75" thickBot="1">
      <c r="A5" s="7"/>
      <c r="B5" s="41" t="s">
        <v>9</v>
      </c>
      <c r="C5" s="82" t="s">
        <v>10</v>
      </c>
      <c r="D5" s="43" t="s">
        <v>11</v>
      </c>
      <c r="E5" s="43" t="s">
        <v>12</v>
      </c>
      <c r="F5" s="44" t="s">
        <v>67</v>
      </c>
      <c r="G5" s="44" t="s">
        <v>68</v>
      </c>
      <c r="H5" s="45" t="s">
        <v>69</v>
      </c>
      <c r="I5" s="44" t="s">
        <v>70</v>
      </c>
      <c r="J5" s="46" t="s">
        <v>16</v>
      </c>
      <c r="K5" s="8"/>
      <c r="M5" s="147"/>
      <c r="N5" s="149"/>
      <c r="O5" s="151"/>
      <c r="P5" s="151"/>
      <c r="Q5" s="153"/>
      <c r="R5" s="154"/>
      <c r="V5" s="15" t="s">
        <v>5</v>
      </c>
      <c r="W5" s="15" t="s">
        <v>6</v>
      </c>
    </row>
    <row r="6" spans="1:23" s="15" customFormat="1">
      <c r="A6" s="7"/>
      <c r="B6" s="16">
        <v>1</v>
      </c>
      <c r="C6" s="73">
        <v>45139</v>
      </c>
      <c r="D6" s="17" t="s">
        <v>37</v>
      </c>
      <c r="E6" s="17" t="s">
        <v>71</v>
      </c>
      <c r="F6" s="18">
        <v>25</v>
      </c>
      <c r="G6" s="18">
        <v>50</v>
      </c>
      <c r="H6" s="18">
        <v>25</v>
      </c>
      <c r="I6" s="49">
        <v>80</v>
      </c>
      <c r="J6" s="38">
        <f>H6*I6</f>
        <v>2000</v>
      </c>
      <c r="K6" s="8"/>
      <c r="M6" s="130" t="s">
        <v>72</v>
      </c>
      <c r="N6" s="132">
        <f>SUM(N4:N5)</f>
        <v>6</v>
      </c>
      <c r="O6" s="132">
        <f>SUM(O4:O5)</f>
        <v>5</v>
      </c>
      <c r="P6" s="132">
        <f>SUM(P4:P5)</f>
        <v>1</v>
      </c>
      <c r="Q6" s="134">
        <f>SUM(Q4:Q5)</f>
        <v>0</v>
      </c>
      <c r="R6" s="136">
        <f>O6/N6</f>
        <v>0.83333333333333337</v>
      </c>
      <c r="V6" s="15">
        <f t="shared" ref="V6:V10" si="0">IF($J6&gt;0,1,0)</f>
        <v>1</v>
      </c>
      <c r="W6" s="15">
        <f t="shared" ref="W6:W10" si="1">IF($J6&lt;0,1,0)</f>
        <v>0</v>
      </c>
    </row>
    <row r="7" spans="1:23" s="15" customFormat="1" ht="15.75" thickBot="1">
      <c r="A7" s="7"/>
      <c r="B7" s="22">
        <v>2</v>
      </c>
      <c r="C7" s="74">
        <v>45146</v>
      </c>
      <c r="D7" s="21" t="s">
        <v>39</v>
      </c>
      <c r="E7" s="21" t="s">
        <v>73</v>
      </c>
      <c r="F7" s="19">
        <v>20</v>
      </c>
      <c r="G7" s="19">
        <v>10</v>
      </c>
      <c r="H7" s="19">
        <v>-10</v>
      </c>
      <c r="I7" s="20">
        <v>80</v>
      </c>
      <c r="J7" s="39">
        <f>H7*I7</f>
        <v>-800</v>
      </c>
      <c r="K7" s="8"/>
      <c r="M7" s="131"/>
      <c r="N7" s="133"/>
      <c r="O7" s="133"/>
      <c r="P7" s="133"/>
      <c r="Q7" s="135"/>
      <c r="R7" s="137"/>
      <c r="V7" s="15">
        <f t="shared" si="0"/>
        <v>0</v>
      </c>
      <c r="W7" s="15">
        <f t="shared" si="1"/>
        <v>1</v>
      </c>
    </row>
    <row r="8" spans="1:23" s="15" customFormat="1">
      <c r="A8" s="7"/>
      <c r="B8" s="22">
        <v>3</v>
      </c>
      <c r="C8" s="74">
        <v>45146</v>
      </c>
      <c r="D8" s="21" t="s">
        <v>39</v>
      </c>
      <c r="E8" s="21" t="s">
        <v>74</v>
      </c>
      <c r="F8" s="19">
        <v>30</v>
      </c>
      <c r="G8" s="19">
        <v>40</v>
      </c>
      <c r="H8" s="19">
        <v>10</v>
      </c>
      <c r="I8" s="20">
        <v>80</v>
      </c>
      <c r="J8" s="39">
        <f>H8*I8</f>
        <v>800</v>
      </c>
      <c r="K8" s="8"/>
      <c r="M8" s="109" t="s">
        <v>18</v>
      </c>
      <c r="N8" s="110"/>
      <c r="O8" s="111"/>
      <c r="P8" s="118">
        <f>R6</f>
        <v>0.83333333333333337</v>
      </c>
      <c r="Q8" s="119"/>
      <c r="R8" s="120"/>
      <c r="V8" s="15">
        <f t="shared" si="0"/>
        <v>1</v>
      </c>
      <c r="W8" s="15">
        <f t="shared" si="1"/>
        <v>0</v>
      </c>
    </row>
    <row r="9" spans="1:23" s="15" customFormat="1">
      <c r="A9" s="7"/>
      <c r="B9" s="22">
        <v>4</v>
      </c>
      <c r="C9" s="74">
        <v>45152</v>
      </c>
      <c r="D9" s="21" t="s">
        <v>39</v>
      </c>
      <c r="E9" s="21" t="s">
        <v>75</v>
      </c>
      <c r="F9" s="19">
        <v>20</v>
      </c>
      <c r="G9" s="19">
        <v>90</v>
      </c>
      <c r="H9" s="19">
        <v>70</v>
      </c>
      <c r="I9" s="20">
        <v>80</v>
      </c>
      <c r="J9" s="39">
        <f t="shared" ref="J9:J11" si="2">H9*I9</f>
        <v>5600</v>
      </c>
      <c r="K9" s="8"/>
      <c r="M9" s="112"/>
      <c r="N9" s="113"/>
      <c r="O9" s="114"/>
      <c r="P9" s="121"/>
      <c r="Q9" s="122"/>
      <c r="R9" s="123"/>
      <c r="V9" s="15">
        <f t="shared" si="0"/>
        <v>1</v>
      </c>
      <c r="W9" s="15">
        <f t="shared" si="1"/>
        <v>0</v>
      </c>
    </row>
    <row r="10" spans="1:23" s="15" customFormat="1">
      <c r="A10" s="7"/>
      <c r="B10" s="22">
        <v>5</v>
      </c>
      <c r="C10" s="74">
        <v>45160</v>
      </c>
      <c r="D10" s="21" t="s">
        <v>39</v>
      </c>
      <c r="E10" s="21" t="s">
        <v>76</v>
      </c>
      <c r="F10" s="19">
        <v>15</v>
      </c>
      <c r="G10" s="19">
        <v>50</v>
      </c>
      <c r="H10" s="19">
        <v>35</v>
      </c>
      <c r="I10" s="20">
        <v>80</v>
      </c>
      <c r="J10" s="39">
        <f t="shared" si="2"/>
        <v>2800</v>
      </c>
      <c r="K10" s="8"/>
      <c r="M10" s="112"/>
      <c r="N10" s="113"/>
      <c r="O10" s="114"/>
      <c r="P10" s="121"/>
      <c r="Q10" s="122"/>
      <c r="R10" s="123"/>
      <c r="V10" s="15">
        <f t="shared" si="0"/>
        <v>1</v>
      </c>
      <c r="W10" s="15">
        <f t="shared" si="1"/>
        <v>0</v>
      </c>
    </row>
    <row r="11" spans="1:23" s="15" customFormat="1" ht="15.75" thickBot="1">
      <c r="A11" s="7"/>
      <c r="B11" s="22">
        <v>6</v>
      </c>
      <c r="C11" s="74">
        <v>45167</v>
      </c>
      <c r="D11" s="21" t="s">
        <v>39</v>
      </c>
      <c r="E11" s="21" t="s">
        <v>76</v>
      </c>
      <c r="F11" s="19">
        <v>10</v>
      </c>
      <c r="G11" s="19">
        <v>50</v>
      </c>
      <c r="H11" s="19">
        <v>40</v>
      </c>
      <c r="I11" s="20">
        <v>80</v>
      </c>
      <c r="J11" s="39">
        <f t="shared" si="2"/>
        <v>3200</v>
      </c>
      <c r="K11" s="8"/>
      <c r="M11" s="115"/>
      <c r="N11" s="116"/>
      <c r="O11" s="117"/>
      <c r="P11" s="124"/>
      <c r="Q11" s="125"/>
      <c r="R11" s="126"/>
      <c r="V11" s="15">
        <f>IF($J11&gt;0,1,0)</f>
        <v>1</v>
      </c>
      <c r="W11" s="15">
        <f>IF($J11&lt;0,1,0)</f>
        <v>0</v>
      </c>
    </row>
    <row r="12" spans="1:23" s="15" customFormat="1" ht="24" thickBot="1">
      <c r="A12" s="7"/>
      <c r="B12" s="165" t="s">
        <v>19</v>
      </c>
      <c r="C12" s="128"/>
      <c r="D12" s="128"/>
      <c r="E12" s="128"/>
      <c r="F12" s="128"/>
      <c r="G12" s="128"/>
      <c r="H12" s="129"/>
      <c r="I12" s="83" t="s">
        <v>20</v>
      </c>
      <c r="J12" s="84">
        <f>SUM(J6:J11)</f>
        <v>13600</v>
      </c>
      <c r="K12" s="8"/>
      <c r="V12" s="15">
        <f>SUM(V6:V11)</f>
        <v>5</v>
      </c>
      <c r="W12" s="15">
        <f>SUM(W6:W11)</f>
        <v>1</v>
      </c>
    </row>
    <row r="13" spans="1:23" s="15" customFormat="1" ht="30" customHeight="1" thickBot="1">
      <c r="A13" s="29"/>
      <c r="B13" s="30"/>
      <c r="C13" s="85"/>
      <c r="D13" s="30"/>
      <c r="E13" s="30"/>
      <c r="F13" s="30"/>
      <c r="G13" s="30"/>
      <c r="H13" s="31"/>
      <c r="I13" s="30"/>
      <c r="J13" s="31"/>
      <c r="K13" s="32"/>
    </row>
    <row r="17" spans="1:23" ht="19.5" customHeight="1" thickBot="1"/>
    <row r="18" spans="1:23" ht="27" thickBot="1">
      <c r="A18" s="1"/>
      <c r="B18" s="2"/>
      <c r="C18" s="81"/>
      <c r="D18" s="2"/>
      <c r="E18" s="2"/>
      <c r="F18" s="2"/>
      <c r="G18" s="2"/>
      <c r="H18" s="3"/>
      <c r="I18" s="2"/>
      <c r="J18" s="3"/>
      <c r="K18" s="4"/>
      <c r="L18" s="15"/>
      <c r="M18" s="6" t="s">
        <v>0</v>
      </c>
      <c r="N18" s="15"/>
      <c r="O18" s="15"/>
      <c r="P18" s="15"/>
      <c r="Q18" s="15"/>
      <c r="R18" s="15"/>
    </row>
    <row r="19" spans="1:23" ht="27" thickBot="1">
      <c r="A19" s="7" t="s">
        <v>1</v>
      </c>
      <c r="B19" s="155" t="s">
        <v>2</v>
      </c>
      <c r="C19" s="156"/>
      <c r="D19" s="156"/>
      <c r="E19" s="156"/>
      <c r="F19" s="156"/>
      <c r="G19" s="156"/>
      <c r="H19" s="156"/>
      <c r="I19" s="156"/>
      <c r="J19" s="157"/>
      <c r="K19" s="8"/>
      <c r="L19" s="15"/>
      <c r="M19" s="158" t="s">
        <v>3</v>
      </c>
      <c r="N19" s="160" t="s">
        <v>4</v>
      </c>
      <c r="O19" s="160" t="s">
        <v>5</v>
      </c>
      <c r="P19" s="160" t="s">
        <v>6</v>
      </c>
      <c r="Q19" s="160" t="s">
        <v>7</v>
      </c>
      <c r="R19" s="138" t="s">
        <v>8</v>
      </c>
    </row>
    <row r="20" spans="1:23" ht="16.5" thickBot="1">
      <c r="A20" s="7"/>
      <c r="B20" s="140">
        <v>45139</v>
      </c>
      <c r="C20" s="141"/>
      <c r="D20" s="141"/>
      <c r="E20" s="141"/>
      <c r="F20" s="141"/>
      <c r="G20" s="141"/>
      <c r="H20" s="141"/>
      <c r="I20" s="141"/>
      <c r="J20" s="142"/>
      <c r="K20" s="8"/>
      <c r="L20" s="15"/>
      <c r="M20" s="159"/>
      <c r="N20" s="161"/>
      <c r="O20" s="161"/>
      <c r="P20" s="161"/>
      <c r="Q20" s="161"/>
      <c r="R20" s="139"/>
    </row>
    <row r="21" spans="1:23" ht="16.5" thickBot="1">
      <c r="A21" s="7"/>
      <c r="B21" s="143" t="s">
        <v>77</v>
      </c>
      <c r="C21" s="144"/>
      <c r="D21" s="144"/>
      <c r="E21" s="144"/>
      <c r="F21" s="144"/>
      <c r="G21" s="144"/>
      <c r="H21" s="144"/>
      <c r="I21" s="144"/>
      <c r="J21" s="145"/>
      <c r="K21" s="8"/>
      <c r="L21" s="15"/>
      <c r="M21" s="146" t="s">
        <v>78</v>
      </c>
      <c r="N21" s="148">
        <v>9</v>
      </c>
      <c r="O21" s="150">
        <v>9</v>
      </c>
      <c r="P21" s="150">
        <f>W36</f>
        <v>0</v>
      </c>
      <c r="Q21" s="152">
        <v>0</v>
      </c>
      <c r="R21" s="136">
        <f>O21/N21</f>
        <v>1</v>
      </c>
    </row>
    <row r="22" spans="1:23" s="15" customFormat="1" ht="15.75" thickBot="1">
      <c r="A22" s="7"/>
      <c r="B22" s="41" t="s">
        <v>9</v>
      </c>
      <c r="C22" s="82" t="s">
        <v>10</v>
      </c>
      <c r="D22" s="43" t="s">
        <v>11</v>
      </c>
      <c r="E22" s="43" t="s">
        <v>12</v>
      </c>
      <c r="F22" s="44" t="s">
        <v>67</v>
      </c>
      <c r="G22" s="44" t="s">
        <v>68</v>
      </c>
      <c r="H22" s="45" t="s">
        <v>69</v>
      </c>
      <c r="I22" s="44" t="s">
        <v>70</v>
      </c>
      <c r="J22" s="46" t="s">
        <v>16</v>
      </c>
      <c r="K22" s="8"/>
      <c r="M22" s="147"/>
      <c r="N22" s="149"/>
      <c r="O22" s="151"/>
      <c r="P22" s="151"/>
      <c r="Q22" s="153"/>
      <c r="R22" s="154"/>
    </row>
    <row r="23" spans="1:23" s="15" customFormat="1">
      <c r="A23" s="7"/>
      <c r="B23" s="16">
        <v>1</v>
      </c>
      <c r="C23" s="73">
        <v>45141</v>
      </c>
      <c r="D23" s="17" t="s">
        <v>37</v>
      </c>
      <c r="E23" s="17" t="s">
        <v>79</v>
      </c>
      <c r="F23" s="18">
        <v>10</v>
      </c>
      <c r="G23" s="18">
        <v>25</v>
      </c>
      <c r="H23" s="18">
        <v>15</v>
      </c>
      <c r="I23" s="49">
        <v>100</v>
      </c>
      <c r="J23" s="38">
        <f>H23*I23</f>
        <v>1500</v>
      </c>
      <c r="K23" s="8"/>
      <c r="M23" s="130" t="s">
        <v>72</v>
      </c>
      <c r="N23" s="132">
        <v>9</v>
      </c>
      <c r="O23" s="132">
        <v>9</v>
      </c>
      <c r="P23" s="132">
        <f>SUM(P21:P22)</f>
        <v>0</v>
      </c>
      <c r="Q23" s="134">
        <f>SUM(Q21:Q22)</f>
        <v>0</v>
      </c>
      <c r="R23" s="136">
        <f>O23/N23</f>
        <v>1</v>
      </c>
    </row>
    <row r="24" spans="1:23" s="15" customFormat="1" ht="15.75" thickBot="1">
      <c r="A24" s="7"/>
      <c r="B24" s="22">
        <v>2</v>
      </c>
      <c r="C24" s="74">
        <v>45148</v>
      </c>
      <c r="D24" s="21" t="s">
        <v>39</v>
      </c>
      <c r="E24" s="21" t="s">
        <v>40</v>
      </c>
      <c r="F24" s="19">
        <v>20</v>
      </c>
      <c r="G24" s="19">
        <v>33</v>
      </c>
      <c r="H24" s="19">
        <v>13</v>
      </c>
      <c r="I24" s="20">
        <v>100</v>
      </c>
      <c r="J24" s="39">
        <f>H24*I24</f>
        <v>1300</v>
      </c>
      <c r="K24" s="8"/>
      <c r="M24" s="131"/>
      <c r="N24" s="133"/>
      <c r="O24" s="133"/>
      <c r="P24" s="133"/>
      <c r="Q24" s="135"/>
      <c r="R24" s="137"/>
    </row>
    <row r="25" spans="1:23" s="15" customFormat="1">
      <c r="A25" s="7"/>
      <c r="B25" s="22">
        <v>3</v>
      </c>
      <c r="C25" s="74">
        <v>45148</v>
      </c>
      <c r="D25" s="21" t="s">
        <v>39</v>
      </c>
      <c r="E25" s="21" t="s">
        <v>80</v>
      </c>
      <c r="F25" s="19">
        <v>20</v>
      </c>
      <c r="G25" s="19">
        <v>35</v>
      </c>
      <c r="H25" s="19">
        <v>15</v>
      </c>
      <c r="I25" s="20">
        <v>30</v>
      </c>
      <c r="J25" s="39">
        <f>H25*I25</f>
        <v>450</v>
      </c>
      <c r="K25" s="8"/>
      <c r="M25" s="109" t="s">
        <v>18</v>
      </c>
      <c r="N25" s="110"/>
      <c r="O25" s="111"/>
      <c r="P25" s="118">
        <f>R23</f>
        <v>1</v>
      </c>
      <c r="Q25" s="119"/>
      <c r="R25" s="120"/>
    </row>
    <row r="26" spans="1:23" s="15" customFormat="1">
      <c r="A26" s="7"/>
      <c r="B26" s="22">
        <v>4</v>
      </c>
      <c r="C26" s="74">
        <v>45155</v>
      </c>
      <c r="D26" s="21" t="s">
        <v>39</v>
      </c>
      <c r="E26" s="21" t="s">
        <v>81</v>
      </c>
      <c r="F26" s="19">
        <v>25</v>
      </c>
      <c r="G26" s="19">
        <v>45</v>
      </c>
      <c r="H26" s="19">
        <v>20</v>
      </c>
      <c r="I26" s="20">
        <v>30</v>
      </c>
      <c r="J26" s="39">
        <f t="shared" ref="J26" si="3">H26*I26</f>
        <v>600</v>
      </c>
      <c r="K26" s="8"/>
      <c r="M26" s="112"/>
      <c r="N26" s="113"/>
      <c r="O26" s="114"/>
      <c r="P26" s="121"/>
      <c r="Q26" s="122"/>
      <c r="R26" s="123"/>
      <c r="V26" s="15" t="s">
        <v>5</v>
      </c>
      <c r="W26" s="15" t="s">
        <v>6</v>
      </c>
    </row>
    <row r="27" spans="1:23" s="15" customFormat="1">
      <c r="A27" s="7"/>
      <c r="B27" s="22">
        <v>5</v>
      </c>
      <c r="C27" s="74">
        <v>45162</v>
      </c>
      <c r="D27" s="21" t="s">
        <v>39</v>
      </c>
      <c r="E27" s="21" t="s">
        <v>82</v>
      </c>
      <c r="F27" s="19">
        <v>5</v>
      </c>
      <c r="G27" s="19">
        <v>17</v>
      </c>
      <c r="H27" s="19">
        <v>12</v>
      </c>
      <c r="I27" s="20">
        <v>100</v>
      </c>
      <c r="J27" s="39">
        <v>1200</v>
      </c>
      <c r="K27" s="8"/>
      <c r="M27" s="112"/>
      <c r="N27" s="113"/>
      <c r="O27" s="114"/>
      <c r="P27" s="121"/>
      <c r="Q27" s="122"/>
      <c r="R27" s="123"/>
      <c r="V27" s="15">
        <f t="shared" ref="V27" si="4">IF($J23&gt;0,1,0)</f>
        <v>1</v>
      </c>
      <c r="W27" s="15">
        <f t="shared" ref="W27" si="5">IF($J23&lt;0,1,0)</f>
        <v>0</v>
      </c>
    </row>
    <row r="28" spans="1:23" s="15" customFormat="1">
      <c r="A28" s="7"/>
      <c r="B28" s="22">
        <v>6</v>
      </c>
      <c r="C28" s="74">
        <v>45162</v>
      </c>
      <c r="D28" s="21" t="s">
        <v>39</v>
      </c>
      <c r="E28" s="21" t="s">
        <v>83</v>
      </c>
      <c r="F28" s="19">
        <v>40</v>
      </c>
      <c r="G28" s="19">
        <v>60</v>
      </c>
      <c r="H28" s="19">
        <v>20</v>
      </c>
      <c r="I28" s="20">
        <v>30</v>
      </c>
      <c r="J28" s="39">
        <v>600</v>
      </c>
      <c r="K28" s="8"/>
      <c r="M28" s="112"/>
      <c r="N28" s="113"/>
      <c r="O28" s="114"/>
      <c r="P28" s="121"/>
      <c r="Q28" s="122"/>
      <c r="R28" s="123"/>
    </row>
    <row r="29" spans="1:23" s="15" customFormat="1">
      <c r="A29" s="7"/>
      <c r="B29" s="22">
        <v>7</v>
      </c>
      <c r="C29" s="74">
        <v>45169</v>
      </c>
      <c r="D29" s="21" t="s">
        <v>39</v>
      </c>
      <c r="E29" s="21" t="s">
        <v>81</v>
      </c>
      <c r="F29" s="19">
        <v>20</v>
      </c>
      <c r="G29" s="19">
        <v>40</v>
      </c>
      <c r="H29" s="19">
        <v>20</v>
      </c>
      <c r="I29" s="20">
        <v>30</v>
      </c>
      <c r="J29" s="39">
        <v>600</v>
      </c>
      <c r="K29" s="8"/>
      <c r="M29" s="112"/>
      <c r="N29" s="113"/>
      <c r="O29" s="114"/>
      <c r="P29" s="121"/>
      <c r="Q29" s="122"/>
      <c r="R29" s="123"/>
    </row>
    <row r="30" spans="1:23" s="15" customFormat="1">
      <c r="A30" s="7"/>
      <c r="B30" s="22">
        <v>8</v>
      </c>
      <c r="C30" s="74">
        <v>45169</v>
      </c>
      <c r="D30" s="21" t="s">
        <v>39</v>
      </c>
      <c r="E30" s="21" t="s">
        <v>84</v>
      </c>
      <c r="F30" s="19">
        <v>5</v>
      </c>
      <c r="G30" s="19">
        <v>14.7</v>
      </c>
      <c r="H30" s="19">
        <v>9.6999999999999993</v>
      </c>
      <c r="I30" s="20">
        <v>100</v>
      </c>
      <c r="J30" s="39">
        <v>970</v>
      </c>
      <c r="K30" s="8"/>
      <c r="M30" s="112"/>
      <c r="N30" s="113"/>
      <c r="O30" s="114"/>
      <c r="P30" s="121"/>
      <c r="Q30" s="122"/>
      <c r="R30" s="123"/>
    </row>
    <row r="31" spans="1:23" s="15" customFormat="1" ht="15.75" thickBot="1">
      <c r="A31" s="7"/>
      <c r="B31" s="22">
        <v>9</v>
      </c>
      <c r="C31" s="74">
        <v>45169</v>
      </c>
      <c r="D31" s="21" t="s">
        <v>39</v>
      </c>
      <c r="E31" s="21" t="s">
        <v>85</v>
      </c>
      <c r="F31" s="19">
        <v>20</v>
      </c>
      <c r="G31" s="19">
        <v>30</v>
      </c>
      <c r="H31" s="19">
        <v>10</v>
      </c>
      <c r="I31" s="20">
        <v>30</v>
      </c>
      <c r="J31" s="39">
        <v>300</v>
      </c>
      <c r="K31" s="8"/>
      <c r="M31" s="115"/>
      <c r="N31" s="116"/>
      <c r="O31" s="117"/>
      <c r="P31" s="124"/>
      <c r="Q31" s="125"/>
      <c r="R31" s="126"/>
      <c r="V31" s="15">
        <f>IF($J24&gt;0,1,0)</f>
        <v>1</v>
      </c>
      <c r="W31" s="15">
        <f>IF($J24&lt;0,1,0)</f>
        <v>0</v>
      </c>
    </row>
    <row r="32" spans="1:23" s="15" customFormat="1" ht="24" thickBot="1">
      <c r="A32" s="7"/>
      <c r="B32" s="127" t="s">
        <v>19</v>
      </c>
      <c r="C32" s="128"/>
      <c r="D32" s="128"/>
      <c r="E32" s="128"/>
      <c r="F32" s="128"/>
      <c r="G32" s="128"/>
      <c r="H32" s="129"/>
      <c r="I32" s="83" t="s">
        <v>20</v>
      </c>
      <c r="J32" s="84">
        <f>SUM(J23:J31)</f>
        <v>7520</v>
      </c>
      <c r="K32" s="8"/>
      <c r="V32" s="15">
        <f>IF($J25&gt;0,1,0)</f>
        <v>1</v>
      </c>
      <c r="W32" s="15">
        <f>IF($J25&lt;0,1,0)</f>
        <v>0</v>
      </c>
    </row>
    <row r="33" spans="1:23" s="15" customFormat="1" ht="18.75" customHeight="1" thickBot="1">
      <c r="A33" s="29"/>
      <c r="B33" s="30"/>
      <c r="C33" s="85"/>
      <c r="D33" s="30"/>
      <c r="E33" s="30"/>
      <c r="F33" s="30"/>
      <c r="G33" s="30"/>
      <c r="H33" s="31"/>
      <c r="I33" s="30"/>
      <c r="J33" s="31"/>
      <c r="K33" s="32"/>
      <c r="V33" s="15">
        <f>IF($J26&gt;0,1,0)</f>
        <v>1</v>
      </c>
      <c r="W33" s="15">
        <f>IF($J26&lt;0,1,0)</f>
        <v>0</v>
      </c>
    </row>
    <row r="34" spans="1:23" s="15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23" s="15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V35" s="15">
        <f>IF($J31&gt;0,1,0)</f>
        <v>1</v>
      </c>
      <c r="W35" s="15">
        <f>IF($J31&lt;0,1,0)</f>
        <v>0</v>
      </c>
    </row>
    <row r="36" spans="1:23" s="15" customForma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V36" s="15">
        <f>SUM(V27:V35)</f>
        <v>5</v>
      </c>
      <c r="W36" s="15">
        <f>SUM(W27:W35)</f>
        <v>0</v>
      </c>
    </row>
    <row r="37" spans="1:23" s="15" customFormat="1" ht="21.75" customHeight="1" thickBo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23" ht="27" thickBot="1">
      <c r="A38" s="1"/>
      <c r="B38" s="2"/>
      <c r="C38" s="81"/>
      <c r="D38" s="2"/>
      <c r="E38" s="2"/>
      <c r="F38" s="2"/>
      <c r="G38" s="2"/>
      <c r="H38" s="3"/>
      <c r="I38" s="2"/>
      <c r="J38" s="3"/>
      <c r="K38" s="4"/>
      <c r="L38" s="15"/>
      <c r="M38" s="6" t="s">
        <v>0</v>
      </c>
      <c r="N38" s="15"/>
      <c r="O38" s="15"/>
      <c r="P38" s="15"/>
      <c r="Q38" s="15"/>
      <c r="R38" s="15"/>
    </row>
    <row r="39" spans="1:23" ht="27" thickBot="1">
      <c r="A39" s="7" t="s">
        <v>1</v>
      </c>
      <c r="B39" s="155" t="s">
        <v>2</v>
      </c>
      <c r="C39" s="156"/>
      <c r="D39" s="156"/>
      <c r="E39" s="156"/>
      <c r="F39" s="156"/>
      <c r="G39" s="156"/>
      <c r="H39" s="156"/>
      <c r="I39" s="156"/>
      <c r="J39" s="157"/>
      <c r="K39" s="8"/>
      <c r="L39" s="15"/>
      <c r="M39" s="158" t="s">
        <v>3</v>
      </c>
      <c r="N39" s="160" t="s">
        <v>4</v>
      </c>
      <c r="O39" s="160" t="s">
        <v>5</v>
      </c>
      <c r="P39" s="160" t="s">
        <v>6</v>
      </c>
      <c r="Q39" s="160" t="s">
        <v>7</v>
      </c>
      <c r="R39" s="138" t="s">
        <v>8</v>
      </c>
    </row>
    <row r="40" spans="1:23" ht="16.5" thickBot="1">
      <c r="A40" s="7"/>
      <c r="B40" s="140">
        <v>45139</v>
      </c>
      <c r="C40" s="141"/>
      <c r="D40" s="141"/>
      <c r="E40" s="141"/>
      <c r="F40" s="141"/>
      <c r="G40" s="141"/>
      <c r="H40" s="141"/>
      <c r="I40" s="141"/>
      <c r="J40" s="142"/>
      <c r="K40" s="8"/>
      <c r="L40" s="15"/>
      <c r="M40" s="159"/>
      <c r="N40" s="161"/>
      <c r="O40" s="161"/>
      <c r="P40" s="161"/>
      <c r="Q40" s="161"/>
      <c r="R40" s="139"/>
    </row>
    <row r="41" spans="1:23" ht="16.5" thickBot="1">
      <c r="A41" s="7"/>
      <c r="B41" s="143" t="s">
        <v>86</v>
      </c>
      <c r="C41" s="144"/>
      <c r="D41" s="144"/>
      <c r="E41" s="144"/>
      <c r="F41" s="144"/>
      <c r="G41" s="144"/>
      <c r="H41" s="144"/>
      <c r="I41" s="144"/>
      <c r="J41" s="145"/>
      <c r="K41" s="8"/>
      <c r="L41" s="15"/>
      <c r="M41" s="146" t="s">
        <v>87</v>
      </c>
      <c r="N41" s="148">
        <f>COUNT(C43:C44)</f>
        <v>2</v>
      </c>
      <c r="O41" s="150">
        <v>2</v>
      </c>
      <c r="P41" s="150">
        <f>W53</f>
        <v>0</v>
      </c>
      <c r="Q41" s="152">
        <f>N41-O41-P41</f>
        <v>0</v>
      </c>
      <c r="R41" s="136">
        <f>O41/N41</f>
        <v>1</v>
      </c>
    </row>
    <row r="42" spans="1:23" s="15" customFormat="1" ht="15.75" thickBot="1">
      <c r="A42" s="7"/>
      <c r="B42" s="41" t="s">
        <v>9</v>
      </c>
      <c r="C42" s="82" t="s">
        <v>10</v>
      </c>
      <c r="D42" s="43" t="s">
        <v>11</v>
      </c>
      <c r="E42" s="43" t="s">
        <v>12</v>
      </c>
      <c r="F42" s="44" t="s">
        <v>67</v>
      </c>
      <c r="G42" s="44" t="s">
        <v>68</v>
      </c>
      <c r="H42" s="45" t="s">
        <v>69</v>
      </c>
      <c r="I42" s="44" t="s">
        <v>70</v>
      </c>
      <c r="J42" s="46" t="s">
        <v>16</v>
      </c>
      <c r="K42" s="8"/>
      <c r="M42" s="147"/>
      <c r="N42" s="149"/>
      <c r="O42" s="151"/>
      <c r="P42" s="151"/>
      <c r="Q42" s="153"/>
      <c r="R42" s="154"/>
    </row>
    <row r="43" spans="1:23" s="15" customFormat="1">
      <c r="A43" s="7"/>
      <c r="B43" s="16">
        <v>1</v>
      </c>
      <c r="C43" s="73">
        <v>45159</v>
      </c>
      <c r="D43" s="17" t="s">
        <v>37</v>
      </c>
      <c r="E43" s="17" t="s">
        <v>88</v>
      </c>
      <c r="F43" s="18">
        <v>25</v>
      </c>
      <c r="G43" s="18">
        <v>59.95</v>
      </c>
      <c r="H43" s="18">
        <v>34.950000000000003</v>
      </c>
      <c r="I43" s="49">
        <v>75</v>
      </c>
      <c r="J43" s="38">
        <f>H43*I43</f>
        <v>2621.25</v>
      </c>
      <c r="K43" s="8"/>
      <c r="M43" s="130" t="s">
        <v>72</v>
      </c>
      <c r="N43" s="132">
        <f>SUM(N41:N42)</f>
        <v>2</v>
      </c>
      <c r="O43" s="132">
        <v>2</v>
      </c>
      <c r="P43" s="132">
        <f>SUM(P41:P42)</f>
        <v>0</v>
      </c>
      <c r="Q43" s="134">
        <f>SUM(Q41:Q42)</f>
        <v>0</v>
      </c>
      <c r="R43" s="136">
        <f>O43/N43</f>
        <v>1</v>
      </c>
    </row>
    <row r="44" spans="1:23" s="15" customFormat="1" ht="15.75" thickBot="1">
      <c r="A44" s="7"/>
      <c r="B44" s="22">
        <v>2</v>
      </c>
      <c r="C44" s="74">
        <v>45166</v>
      </c>
      <c r="D44" s="21" t="s">
        <v>39</v>
      </c>
      <c r="E44" s="21" t="s">
        <v>89</v>
      </c>
      <c r="F44" s="19">
        <v>3</v>
      </c>
      <c r="G44" s="19">
        <v>10</v>
      </c>
      <c r="H44" s="19">
        <v>7</v>
      </c>
      <c r="I44" s="20">
        <v>75</v>
      </c>
      <c r="J44" s="39">
        <f>H44*I44</f>
        <v>525</v>
      </c>
      <c r="K44" s="8"/>
      <c r="M44" s="131"/>
      <c r="N44" s="133"/>
      <c r="O44" s="133"/>
      <c r="P44" s="133"/>
      <c r="Q44" s="135"/>
      <c r="R44" s="137"/>
    </row>
    <row r="45" spans="1:23" s="15" customFormat="1" ht="24" customHeight="1" thickBot="1">
      <c r="A45" s="7"/>
      <c r="B45" s="127" t="s">
        <v>19</v>
      </c>
      <c r="C45" s="163"/>
      <c r="D45" s="163"/>
      <c r="E45" s="163"/>
      <c r="F45" s="163"/>
      <c r="G45" s="163"/>
      <c r="H45" s="164"/>
      <c r="I45" s="83" t="s">
        <v>20</v>
      </c>
      <c r="J45" s="84">
        <f>SUM(J43:J44)</f>
        <v>3146.25</v>
      </c>
      <c r="K45" s="8"/>
      <c r="M45" s="109" t="s">
        <v>18</v>
      </c>
      <c r="N45" s="110"/>
      <c r="O45" s="111"/>
      <c r="P45" s="118">
        <f>R43</f>
        <v>1</v>
      </c>
      <c r="Q45" s="119"/>
      <c r="R45" s="120"/>
    </row>
    <row r="46" spans="1:23" s="15" customFormat="1" ht="22.5" customHeight="1" thickBot="1">
      <c r="A46" s="7"/>
      <c r="B46" s="30"/>
      <c r="C46" s="85"/>
      <c r="D46" s="30"/>
      <c r="E46" s="30"/>
      <c r="F46" s="30"/>
      <c r="G46" s="30"/>
      <c r="H46" s="31"/>
      <c r="I46" s="30"/>
      <c r="J46" s="31"/>
      <c r="K46" s="8"/>
      <c r="M46" s="112"/>
      <c r="N46" s="113"/>
      <c r="O46" s="114"/>
      <c r="P46" s="121"/>
      <c r="Q46" s="122"/>
      <c r="R46" s="123"/>
      <c r="V46" s="15" t="s">
        <v>5</v>
      </c>
      <c r="W46" s="15" t="s">
        <v>6</v>
      </c>
    </row>
    <row r="47" spans="1:23" s="15" customFormat="1" ht="1.5" customHeight="1">
      <c r="A47" s="86"/>
      <c r="B47"/>
      <c r="C47"/>
      <c r="D47"/>
      <c r="E47"/>
      <c r="F47"/>
      <c r="G47"/>
      <c r="H47"/>
      <c r="I47"/>
      <c r="J47"/>
      <c r="K47" s="87"/>
      <c r="M47" s="112"/>
      <c r="N47" s="113"/>
      <c r="O47" s="114"/>
      <c r="P47" s="121"/>
      <c r="Q47" s="122"/>
      <c r="R47" s="123"/>
      <c r="V47" s="15">
        <f t="shared" ref="V47:V48" si="6">IF($J43&gt;0,1,0)</f>
        <v>1</v>
      </c>
      <c r="W47" s="15">
        <f t="shared" ref="W47:W48" si="7">IF($J43&lt;0,1,0)</f>
        <v>0</v>
      </c>
    </row>
    <row r="48" spans="1:23" s="15" customFormat="1" ht="11.25" customHeight="1" thickBot="1">
      <c r="A48" s="86"/>
      <c r="B48"/>
      <c r="C48"/>
      <c r="D48"/>
      <c r="E48"/>
      <c r="F48"/>
      <c r="G48"/>
      <c r="H48"/>
      <c r="I48"/>
      <c r="J48"/>
      <c r="K48" s="87"/>
      <c r="M48" s="116"/>
      <c r="N48" s="116"/>
      <c r="O48" s="117"/>
      <c r="P48" s="124"/>
      <c r="Q48" s="125"/>
      <c r="R48" s="126"/>
      <c r="V48" s="15">
        <f t="shared" si="6"/>
        <v>1</v>
      </c>
      <c r="W48" s="15">
        <f t="shared" si="7"/>
        <v>0</v>
      </c>
    </row>
    <row r="49" spans="1:23" s="15" customFormat="1">
      <c r="A49" s="86"/>
      <c r="B49"/>
      <c r="C49"/>
      <c r="D49"/>
      <c r="E49"/>
      <c r="F49"/>
      <c r="G49"/>
      <c r="H49"/>
      <c r="I49"/>
      <c r="J49"/>
      <c r="K49" s="87"/>
      <c r="V49" s="15" t="e">
        <f>IF(#REF!&gt;0,1,0)</f>
        <v>#REF!</v>
      </c>
      <c r="W49" s="15" t="e">
        <f>IF(#REF!&lt;0,1,0)</f>
        <v>#REF!</v>
      </c>
    </row>
    <row r="50" spans="1:23" s="15" customFormat="1">
      <c r="A50" s="86"/>
      <c r="B50"/>
      <c r="C50"/>
      <c r="D50"/>
      <c r="E50"/>
      <c r="F50"/>
      <c r="G50"/>
      <c r="H50"/>
      <c r="I50"/>
      <c r="J50"/>
      <c r="K50" s="87"/>
      <c r="V50" s="15" t="e">
        <f>IF(#REF!&gt;0,1,0)</f>
        <v>#REF!</v>
      </c>
      <c r="W50" s="15" t="e">
        <f>IF(#REF!&lt;0,1,0)</f>
        <v>#REF!</v>
      </c>
    </row>
  </sheetData>
  <mergeCells count="72">
    <mergeCell ref="R6:R7"/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  <mergeCell ref="M6:M7"/>
    <mergeCell ref="N6:N7"/>
    <mergeCell ref="O6:O7"/>
    <mergeCell ref="P6:P7"/>
    <mergeCell ref="Q6:Q7"/>
    <mergeCell ref="M8:O11"/>
    <mergeCell ref="P8:R11"/>
    <mergeCell ref="B12:H12"/>
    <mergeCell ref="B19:J19"/>
    <mergeCell ref="M19:M20"/>
    <mergeCell ref="N19:N20"/>
    <mergeCell ref="O19:O20"/>
    <mergeCell ref="P19:P20"/>
    <mergeCell ref="Q19:Q20"/>
    <mergeCell ref="R19:R20"/>
    <mergeCell ref="B20:J20"/>
    <mergeCell ref="B21:J21"/>
    <mergeCell ref="M21:M22"/>
    <mergeCell ref="N21:N22"/>
    <mergeCell ref="O21:O22"/>
    <mergeCell ref="Q21:Q22"/>
    <mergeCell ref="R21:R22"/>
    <mergeCell ref="M23:M24"/>
    <mergeCell ref="N23:N24"/>
    <mergeCell ref="O23:O24"/>
    <mergeCell ref="P23:P24"/>
    <mergeCell ref="Q23:Q24"/>
    <mergeCell ref="R23:R24"/>
    <mergeCell ref="P21:P22"/>
    <mergeCell ref="M25:O31"/>
    <mergeCell ref="P25:R31"/>
    <mergeCell ref="B32:H32"/>
    <mergeCell ref="B39:J39"/>
    <mergeCell ref="M39:M40"/>
    <mergeCell ref="N39:N40"/>
    <mergeCell ref="O39:O40"/>
    <mergeCell ref="P39:P40"/>
    <mergeCell ref="Q39:Q40"/>
    <mergeCell ref="R39:R40"/>
    <mergeCell ref="B40:J40"/>
    <mergeCell ref="B41:J41"/>
    <mergeCell ref="M41:M42"/>
    <mergeCell ref="N41:N42"/>
    <mergeCell ref="O41:O42"/>
    <mergeCell ref="B45:H45"/>
    <mergeCell ref="M45:O48"/>
    <mergeCell ref="P45:R48"/>
    <mergeCell ref="Q41:Q42"/>
    <mergeCell ref="R41:R42"/>
    <mergeCell ref="M43:M44"/>
    <mergeCell ref="N43:N44"/>
    <mergeCell ref="O43:O44"/>
    <mergeCell ref="P43:P44"/>
    <mergeCell ref="Q43:Q44"/>
    <mergeCell ref="R43:R44"/>
    <mergeCell ref="P41:P42"/>
  </mergeCells>
  <hyperlinks>
    <hyperlink ref="B12" r:id="rId1"/>
    <hyperlink ref="B32" r:id="rId2"/>
    <hyperlink ref="B45" r:id="rId3"/>
    <hyperlink ref="M1" location="'MASTER '!A1" display="Back"/>
    <hyperlink ref="M18" location="'MASTER '!A1" display="Back"/>
    <hyperlink ref="M38" location="'MASTER '!A1" display="Back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W75"/>
  <sheetViews>
    <sheetView workbookViewId="0"/>
  </sheetViews>
  <sheetFormatPr defaultColWidth="9.140625" defaultRowHeight="15"/>
  <cols>
    <col min="1" max="1" width="6.28515625" style="15" customWidth="1"/>
    <col min="2" max="2" width="3.5703125" style="15" customWidth="1"/>
    <col min="3" max="3" width="10.42578125" style="15" bestFit="1" customWidth="1"/>
    <col min="4" max="4" width="9.28515625" style="15" customWidth="1"/>
    <col min="5" max="5" width="22" style="15" customWidth="1"/>
    <col min="6" max="6" width="12" style="15" customWidth="1"/>
    <col min="7" max="7" width="12.140625" style="15" customWidth="1"/>
    <col min="8" max="8" width="12.7109375" style="33" customWidth="1"/>
    <col min="9" max="9" width="13.42578125" style="15" customWidth="1"/>
    <col min="10" max="10" width="10.7109375" style="33" customWidth="1"/>
    <col min="11" max="11" width="6.7109375" style="15" customWidth="1"/>
    <col min="12" max="12" width="6" style="5" customWidth="1"/>
    <col min="13" max="13" width="15.28515625" style="5" customWidth="1"/>
    <col min="14" max="17" width="9.140625" style="5"/>
    <col min="18" max="18" width="10.7109375" style="5" bestFit="1" customWidth="1"/>
    <col min="19" max="21" width="9.140625" style="5"/>
    <col min="22" max="23" width="9.140625" style="5" hidden="1" customWidth="1"/>
    <col min="24" max="24" width="9.140625" style="5" customWidth="1"/>
    <col min="25" max="16384" width="9.140625" style="5"/>
  </cols>
  <sheetData>
    <row r="1" spans="1:23" ht="30" customHeight="1" thickBot="1">
      <c r="A1" s="1"/>
      <c r="B1" s="2"/>
      <c r="C1" s="2"/>
      <c r="D1" s="2"/>
      <c r="E1" s="2"/>
      <c r="F1" s="2"/>
      <c r="G1" s="2"/>
      <c r="H1" s="3"/>
      <c r="I1" s="2"/>
      <c r="J1" s="3"/>
      <c r="K1" s="4"/>
      <c r="M1" s="6" t="s">
        <v>0</v>
      </c>
    </row>
    <row r="2" spans="1:23" ht="27" customHeight="1" thickBot="1">
      <c r="A2" s="7" t="s">
        <v>1</v>
      </c>
      <c r="B2" s="155" t="s">
        <v>2</v>
      </c>
      <c r="C2" s="156"/>
      <c r="D2" s="156"/>
      <c r="E2" s="156"/>
      <c r="F2" s="156"/>
      <c r="G2" s="156"/>
      <c r="H2" s="156"/>
      <c r="I2" s="156"/>
      <c r="J2" s="157"/>
      <c r="K2" s="8"/>
      <c r="M2" s="184" t="s">
        <v>3</v>
      </c>
      <c r="N2" s="186" t="s">
        <v>4</v>
      </c>
      <c r="O2" s="186" t="s">
        <v>5</v>
      </c>
      <c r="P2" s="186" t="s">
        <v>6</v>
      </c>
      <c r="Q2" s="186" t="s">
        <v>7</v>
      </c>
      <c r="R2" s="166" t="s">
        <v>8</v>
      </c>
    </row>
    <row r="3" spans="1:23" ht="15.6" customHeight="1" thickBot="1">
      <c r="A3" s="7"/>
      <c r="B3" s="168">
        <v>45170</v>
      </c>
      <c r="C3" s="169"/>
      <c r="D3" s="169"/>
      <c r="E3" s="169"/>
      <c r="F3" s="169"/>
      <c r="G3" s="169"/>
      <c r="H3" s="169"/>
      <c r="I3" s="169"/>
      <c r="J3" s="170"/>
      <c r="K3" s="8"/>
      <c r="M3" s="185"/>
      <c r="N3" s="187"/>
      <c r="O3" s="187"/>
      <c r="P3" s="187"/>
      <c r="Q3" s="187"/>
      <c r="R3" s="167"/>
    </row>
    <row r="4" spans="1:23" ht="16.5" thickBot="1">
      <c r="A4" s="7"/>
      <c r="B4" s="171" t="s">
        <v>23</v>
      </c>
      <c r="C4" s="172"/>
      <c r="D4" s="172"/>
      <c r="E4" s="172"/>
      <c r="F4" s="172"/>
      <c r="G4" s="172"/>
      <c r="H4" s="172"/>
      <c r="I4" s="172"/>
      <c r="J4" s="173"/>
      <c r="K4" s="8"/>
      <c r="M4" s="174" t="s">
        <v>25</v>
      </c>
      <c r="N4" s="176">
        <f>COUNT(C6:C22)</f>
        <v>10</v>
      </c>
      <c r="O4" s="178">
        <f>V23</f>
        <v>9</v>
      </c>
      <c r="P4" s="178">
        <f>W23</f>
        <v>1</v>
      </c>
      <c r="Q4" s="180">
        <f>N4-O4-P4</f>
        <v>0</v>
      </c>
      <c r="R4" s="182">
        <f>O4/N4</f>
        <v>0.9</v>
      </c>
    </row>
    <row r="5" spans="1:23" s="15" customFormat="1" ht="15.75" customHeight="1" thickBot="1">
      <c r="A5" s="7"/>
      <c r="B5" s="9" t="s">
        <v>9</v>
      </c>
      <c r="C5" s="10" t="s">
        <v>10</v>
      </c>
      <c r="D5" s="11" t="s">
        <v>11</v>
      </c>
      <c r="E5" s="11" t="s">
        <v>12</v>
      </c>
      <c r="F5" s="12" t="s">
        <v>13</v>
      </c>
      <c r="G5" s="12" t="s">
        <v>14</v>
      </c>
      <c r="H5" s="13" t="s">
        <v>15</v>
      </c>
      <c r="I5" s="48" t="s">
        <v>21</v>
      </c>
      <c r="J5" s="14" t="s">
        <v>16</v>
      </c>
      <c r="K5" s="8"/>
      <c r="M5" s="175"/>
      <c r="N5" s="177"/>
      <c r="O5" s="179"/>
      <c r="P5" s="179"/>
      <c r="Q5" s="181"/>
      <c r="R5" s="183"/>
      <c r="V5" s="15" t="s">
        <v>5</v>
      </c>
      <c r="W5" s="15" t="s">
        <v>6</v>
      </c>
    </row>
    <row r="6" spans="1:23" ht="15" customHeight="1">
      <c r="A6" s="7"/>
      <c r="B6" s="16">
        <v>1</v>
      </c>
      <c r="C6" s="73">
        <v>45175</v>
      </c>
      <c r="D6" s="17" t="s">
        <v>37</v>
      </c>
      <c r="E6" s="17" t="s">
        <v>38</v>
      </c>
      <c r="F6" s="18">
        <v>15</v>
      </c>
      <c r="G6" s="18">
        <v>45</v>
      </c>
      <c r="H6" s="18">
        <v>30</v>
      </c>
      <c r="I6" s="49">
        <v>30</v>
      </c>
      <c r="J6" s="38">
        <f>H6*I6</f>
        <v>900</v>
      </c>
      <c r="K6" s="8"/>
      <c r="M6" s="189" t="s">
        <v>26</v>
      </c>
      <c r="N6" s="190">
        <f>COUNT(C31:C39)</f>
        <v>4</v>
      </c>
      <c r="O6" s="191">
        <f>V40</f>
        <v>4</v>
      </c>
      <c r="P6" s="191">
        <f>W40</f>
        <v>0</v>
      </c>
      <c r="Q6" s="192">
        <f>N6-O6-P6</f>
        <v>0</v>
      </c>
      <c r="R6" s="188">
        <f>O6/N6</f>
        <v>1</v>
      </c>
      <c r="V6" s="5">
        <f>IF($J6&gt;0,1,0)</f>
        <v>1</v>
      </c>
      <c r="W6" s="5">
        <f>IF($J6&lt;0,1,0)</f>
        <v>0</v>
      </c>
    </row>
    <row r="7" spans="1:23">
      <c r="A7" s="7"/>
      <c r="B7" s="22">
        <f>B6+1</f>
        <v>2</v>
      </c>
      <c r="C7" s="74">
        <v>45176</v>
      </c>
      <c r="D7" s="21" t="s">
        <v>39</v>
      </c>
      <c r="E7" s="21" t="s">
        <v>40</v>
      </c>
      <c r="F7" s="19">
        <v>20</v>
      </c>
      <c r="G7" s="19">
        <v>170</v>
      </c>
      <c r="H7" s="19">
        <v>150</v>
      </c>
      <c r="I7" s="20">
        <v>100</v>
      </c>
      <c r="J7" s="39">
        <f>H7*I7</f>
        <v>15000</v>
      </c>
      <c r="K7" s="8"/>
      <c r="M7" s="175"/>
      <c r="N7" s="177"/>
      <c r="O7" s="179"/>
      <c r="P7" s="179"/>
      <c r="Q7" s="181"/>
      <c r="R7" s="183"/>
      <c r="V7" s="5">
        <f t="shared" ref="V7:V22" si="0">IF($J7&gt;0,1,0)</f>
        <v>1</v>
      </c>
      <c r="W7" s="5">
        <f t="shared" ref="W7:W22" si="1">IF($J7&lt;0,1,0)</f>
        <v>0</v>
      </c>
    </row>
    <row r="8" spans="1:23">
      <c r="A8" s="7"/>
      <c r="B8" s="22">
        <f t="shared" ref="B8:B22" si="2">B7+1</f>
        <v>3</v>
      </c>
      <c r="C8" s="74">
        <v>45182</v>
      </c>
      <c r="D8" s="21" t="s">
        <v>39</v>
      </c>
      <c r="E8" s="21" t="s">
        <v>41</v>
      </c>
      <c r="F8" s="19">
        <v>30</v>
      </c>
      <c r="G8" s="19">
        <v>20</v>
      </c>
      <c r="H8" s="19">
        <v>-10</v>
      </c>
      <c r="I8" s="20">
        <v>30</v>
      </c>
      <c r="J8" s="39">
        <f>H8*I8</f>
        <v>-300</v>
      </c>
      <c r="K8" s="8"/>
      <c r="M8" s="189" t="s">
        <v>28</v>
      </c>
      <c r="N8" s="190">
        <f>COUNT(C48:C56)</f>
        <v>5</v>
      </c>
      <c r="O8" s="191">
        <f>V57</f>
        <v>3</v>
      </c>
      <c r="P8" s="191">
        <f>W57</f>
        <v>2</v>
      </c>
      <c r="Q8" s="192">
        <f>N8-O8-P8</f>
        <v>0</v>
      </c>
      <c r="R8" s="188">
        <f>O8/N8</f>
        <v>0.6</v>
      </c>
      <c r="V8" s="5">
        <f>IF($J8&gt;0,1,0)</f>
        <v>0</v>
      </c>
      <c r="W8" s="5">
        <f>IF($J8&lt;0,1,0)</f>
        <v>1</v>
      </c>
    </row>
    <row r="9" spans="1:23">
      <c r="A9" s="7"/>
      <c r="B9" s="22">
        <f t="shared" si="2"/>
        <v>4</v>
      </c>
      <c r="C9" s="74">
        <v>45182</v>
      </c>
      <c r="D9" s="21" t="s">
        <v>39</v>
      </c>
      <c r="E9" s="21" t="s">
        <v>42</v>
      </c>
      <c r="F9" s="19">
        <v>35</v>
      </c>
      <c r="G9" s="19">
        <v>64.900000000000006</v>
      </c>
      <c r="H9" s="19">
        <v>29.9</v>
      </c>
      <c r="I9" s="20">
        <v>30</v>
      </c>
      <c r="J9" s="39">
        <f t="shared" ref="J9" si="3">H9*I9</f>
        <v>897</v>
      </c>
      <c r="K9" s="8"/>
      <c r="M9" s="175"/>
      <c r="N9" s="177"/>
      <c r="O9" s="179"/>
      <c r="P9" s="179"/>
      <c r="Q9" s="181"/>
      <c r="R9" s="183"/>
      <c r="V9" s="5">
        <f>IF($J9&gt;0,1,0)</f>
        <v>1</v>
      </c>
      <c r="W9" s="5">
        <f>IF($J9&lt;0,1,0)</f>
        <v>0</v>
      </c>
    </row>
    <row r="10" spans="1:23">
      <c r="A10" s="7"/>
      <c r="B10" s="22">
        <f t="shared" si="2"/>
        <v>5</v>
      </c>
      <c r="C10" s="74">
        <v>45183</v>
      </c>
      <c r="D10" s="21" t="s">
        <v>39</v>
      </c>
      <c r="E10" s="21" t="s">
        <v>43</v>
      </c>
      <c r="F10" s="19">
        <v>15</v>
      </c>
      <c r="G10" s="19">
        <v>45</v>
      </c>
      <c r="H10" s="19">
        <v>30</v>
      </c>
      <c r="I10" s="20">
        <v>100</v>
      </c>
      <c r="J10" s="39">
        <v>3000</v>
      </c>
      <c r="K10" s="8"/>
      <c r="M10" s="189" t="s">
        <v>27</v>
      </c>
      <c r="N10" s="190">
        <f>COUNT(C65:C73)</f>
        <v>6</v>
      </c>
      <c r="O10" s="191">
        <f>V74</f>
        <v>4</v>
      </c>
      <c r="P10" s="191">
        <f>W74</f>
        <v>2</v>
      </c>
      <c r="Q10" s="192">
        <f>N10-O10-P10</f>
        <v>0</v>
      </c>
      <c r="R10" s="188">
        <f>O10/N10</f>
        <v>0.66666666666666663</v>
      </c>
      <c r="V10" s="5">
        <f>IF($J10&gt;0,1,0)</f>
        <v>1</v>
      </c>
      <c r="W10" s="5">
        <f>IF($J10&lt;0,1,0)</f>
        <v>0</v>
      </c>
    </row>
    <row r="11" spans="1:23" ht="15.75" thickBot="1">
      <c r="A11" s="7"/>
      <c r="B11" s="22">
        <f t="shared" si="2"/>
        <v>6</v>
      </c>
      <c r="C11" s="74">
        <v>45189</v>
      </c>
      <c r="D11" s="21" t="s">
        <v>39</v>
      </c>
      <c r="E11" s="21" t="s">
        <v>44</v>
      </c>
      <c r="F11" s="19">
        <v>30</v>
      </c>
      <c r="G11" s="19">
        <v>40</v>
      </c>
      <c r="H11" s="19">
        <v>10</v>
      </c>
      <c r="I11" s="20">
        <v>30</v>
      </c>
      <c r="J11" s="39">
        <v>300</v>
      </c>
      <c r="K11" s="8"/>
      <c r="M11" s="175"/>
      <c r="N11" s="177"/>
      <c r="O11" s="179"/>
      <c r="P11" s="179"/>
      <c r="Q11" s="181"/>
      <c r="R11" s="183"/>
      <c r="V11" s="5">
        <f t="shared" si="0"/>
        <v>1</v>
      </c>
      <c r="W11" s="5">
        <f t="shared" si="1"/>
        <v>0</v>
      </c>
    </row>
    <row r="12" spans="1:23">
      <c r="A12" s="7"/>
      <c r="B12" s="22">
        <f t="shared" si="2"/>
        <v>7</v>
      </c>
      <c r="C12" s="74">
        <v>45189</v>
      </c>
      <c r="D12" s="21" t="s">
        <v>39</v>
      </c>
      <c r="E12" s="21" t="s">
        <v>45</v>
      </c>
      <c r="F12" s="19">
        <v>40</v>
      </c>
      <c r="G12" s="19">
        <v>100</v>
      </c>
      <c r="H12" s="19">
        <v>60</v>
      </c>
      <c r="I12" s="20">
        <v>30</v>
      </c>
      <c r="J12" s="39">
        <v>1800</v>
      </c>
      <c r="K12" s="8"/>
      <c r="M12" s="211" t="s">
        <v>72</v>
      </c>
      <c r="N12" s="213">
        <f>SUM(N4:N11)</f>
        <v>25</v>
      </c>
      <c r="O12" s="213">
        <f t="shared" ref="O12:Q12" si="4">SUM(O4:O11)</f>
        <v>20</v>
      </c>
      <c r="P12" s="213">
        <f t="shared" si="4"/>
        <v>5</v>
      </c>
      <c r="Q12" s="213">
        <f t="shared" si="4"/>
        <v>0</v>
      </c>
      <c r="R12" s="182">
        <f>O12/N12</f>
        <v>0.8</v>
      </c>
    </row>
    <row r="13" spans="1:23" ht="15.75" thickBot="1">
      <c r="A13" s="7"/>
      <c r="B13" s="22">
        <f t="shared" si="2"/>
        <v>8</v>
      </c>
      <c r="C13" s="74">
        <v>45190</v>
      </c>
      <c r="D13" s="76" t="s">
        <v>39</v>
      </c>
      <c r="E13" s="76" t="s">
        <v>56</v>
      </c>
      <c r="F13" s="77">
        <v>15</v>
      </c>
      <c r="G13" s="77">
        <v>35</v>
      </c>
      <c r="H13" s="77">
        <v>20</v>
      </c>
      <c r="I13" s="78">
        <v>100</v>
      </c>
      <c r="J13" s="79">
        <v>2000</v>
      </c>
      <c r="K13" s="8"/>
      <c r="M13" s="212"/>
      <c r="N13" s="214"/>
      <c r="O13" s="214"/>
      <c r="P13" s="214"/>
      <c r="Q13" s="214"/>
      <c r="R13" s="215"/>
    </row>
    <row r="14" spans="1:23" ht="15" customHeight="1">
      <c r="A14" s="7"/>
      <c r="B14" s="22">
        <f t="shared" si="2"/>
        <v>9</v>
      </c>
      <c r="C14" s="74">
        <v>45196</v>
      </c>
      <c r="D14" s="76" t="s">
        <v>39</v>
      </c>
      <c r="E14" s="76" t="s">
        <v>62</v>
      </c>
      <c r="F14" s="77">
        <v>20</v>
      </c>
      <c r="G14" s="77">
        <v>35</v>
      </c>
      <c r="H14" s="77">
        <v>15</v>
      </c>
      <c r="I14" s="78">
        <v>30</v>
      </c>
      <c r="J14" s="79">
        <f>H14*I14</f>
        <v>450</v>
      </c>
      <c r="K14" s="8"/>
      <c r="M14" s="193" t="s">
        <v>18</v>
      </c>
      <c r="N14" s="194"/>
      <c r="O14" s="195"/>
      <c r="P14" s="202">
        <f>R12</f>
        <v>0.8</v>
      </c>
      <c r="Q14" s="203"/>
      <c r="R14" s="204"/>
      <c r="V14" s="5">
        <f>IF($J12&gt;0,1,0)</f>
        <v>1</v>
      </c>
      <c r="W14" s="5">
        <f>IF($J12&lt;0,1,0)</f>
        <v>0</v>
      </c>
    </row>
    <row r="15" spans="1:23" ht="15" customHeight="1">
      <c r="A15" s="7"/>
      <c r="B15" s="22">
        <f t="shared" si="2"/>
        <v>10</v>
      </c>
      <c r="C15" s="74">
        <v>45197</v>
      </c>
      <c r="D15" s="76" t="s">
        <v>39</v>
      </c>
      <c r="E15" s="76" t="s">
        <v>61</v>
      </c>
      <c r="F15" s="77">
        <v>15</v>
      </c>
      <c r="G15" s="77">
        <v>95</v>
      </c>
      <c r="H15" s="77">
        <v>80</v>
      </c>
      <c r="I15" s="78">
        <v>100</v>
      </c>
      <c r="J15" s="79">
        <f>H15*I15</f>
        <v>8000</v>
      </c>
      <c r="K15" s="8"/>
      <c r="M15" s="196"/>
      <c r="N15" s="197"/>
      <c r="O15" s="198"/>
      <c r="P15" s="205"/>
      <c r="Q15" s="206"/>
      <c r="R15" s="207"/>
      <c r="V15" s="5">
        <f>IF($J13&gt;0,1,0)</f>
        <v>1</v>
      </c>
      <c r="W15" s="5">
        <f>IF($J13&lt;0,1,0)</f>
        <v>0</v>
      </c>
    </row>
    <row r="16" spans="1:23" ht="15" customHeight="1" thickBot="1">
      <c r="A16" s="7"/>
      <c r="B16" s="22">
        <f t="shared" si="2"/>
        <v>11</v>
      </c>
      <c r="C16" s="102"/>
      <c r="D16" s="102"/>
      <c r="E16" s="102"/>
      <c r="F16" s="102"/>
      <c r="G16" s="102"/>
      <c r="H16" s="102"/>
      <c r="I16" s="102"/>
      <c r="J16" s="102"/>
      <c r="K16" s="8"/>
      <c r="M16" s="199"/>
      <c r="N16" s="200"/>
      <c r="O16" s="201"/>
      <c r="P16" s="208"/>
      <c r="Q16" s="209"/>
      <c r="R16" s="210"/>
      <c r="V16" s="5">
        <f>IF($J14&gt;0,1,0)</f>
        <v>1</v>
      </c>
      <c r="W16" s="5">
        <f>IF($J14&lt;0,1,0)</f>
        <v>0</v>
      </c>
    </row>
    <row r="17" spans="1:23" ht="15" customHeight="1">
      <c r="A17" s="7"/>
      <c r="B17" s="22">
        <f t="shared" si="2"/>
        <v>12</v>
      </c>
      <c r="C17" s="102"/>
      <c r="D17" s="102"/>
      <c r="E17" s="102"/>
      <c r="F17" s="102"/>
      <c r="G17" s="102"/>
      <c r="H17" s="102"/>
      <c r="I17" s="102"/>
      <c r="J17" s="102"/>
      <c r="K17" s="8"/>
      <c r="V17" s="5">
        <f>IF($J15&gt;0,1,0)</f>
        <v>1</v>
      </c>
      <c r="W17" s="5">
        <f>IF($J15&lt;0,1,0)</f>
        <v>0</v>
      </c>
    </row>
    <row r="18" spans="1:23" ht="15.75" customHeight="1">
      <c r="A18" s="7"/>
      <c r="B18" s="22">
        <f t="shared" si="2"/>
        <v>13</v>
      </c>
      <c r="C18" s="74"/>
      <c r="D18" s="21"/>
      <c r="E18" s="21"/>
      <c r="F18" s="19"/>
      <c r="G18" s="19"/>
      <c r="H18" s="19"/>
      <c r="I18" s="20"/>
      <c r="J18" s="39">
        <f t="shared" ref="J18:J22" si="5">H18*I18</f>
        <v>0</v>
      </c>
      <c r="K18" s="8"/>
      <c r="V18" s="5">
        <f t="shared" si="0"/>
        <v>0</v>
      </c>
      <c r="W18" s="5">
        <f t="shared" si="1"/>
        <v>0</v>
      </c>
    </row>
    <row r="19" spans="1:23">
      <c r="A19" s="7"/>
      <c r="B19" s="22">
        <f t="shared" si="2"/>
        <v>14</v>
      </c>
      <c r="C19" s="74"/>
      <c r="D19" s="21"/>
      <c r="E19" s="21"/>
      <c r="F19" s="19"/>
      <c r="G19" s="19"/>
      <c r="H19" s="19"/>
      <c r="I19" s="20"/>
      <c r="J19" s="39">
        <f t="shared" si="5"/>
        <v>0</v>
      </c>
      <c r="K19" s="8"/>
      <c r="V19" s="5">
        <f t="shared" si="0"/>
        <v>0</v>
      </c>
      <c r="W19" s="5">
        <f t="shared" si="1"/>
        <v>0</v>
      </c>
    </row>
    <row r="20" spans="1:23">
      <c r="A20" s="7"/>
      <c r="B20" s="22">
        <f t="shared" si="2"/>
        <v>15</v>
      </c>
      <c r="C20" s="74"/>
      <c r="D20" s="21"/>
      <c r="E20" s="21"/>
      <c r="F20" s="19"/>
      <c r="G20" s="19"/>
      <c r="H20" s="19"/>
      <c r="I20" s="20"/>
      <c r="J20" s="39">
        <f t="shared" si="5"/>
        <v>0</v>
      </c>
      <c r="K20" s="8"/>
      <c r="M20" s="5" t="s">
        <v>17</v>
      </c>
      <c r="V20" s="5">
        <f t="shared" si="0"/>
        <v>0</v>
      </c>
      <c r="W20" s="5">
        <f t="shared" si="1"/>
        <v>0</v>
      </c>
    </row>
    <row r="21" spans="1:23">
      <c r="A21" s="7"/>
      <c r="B21" s="22">
        <f t="shared" si="2"/>
        <v>16</v>
      </c>
      <c r="C21" s="74"/>
      <c r="D21" s="21"/>
      <c r="E21" s="21"/>
      <c r="F21" s="19"/>
      <c r="G21" s="19"/>
      <c r="H21" s="19"/>
      <c r="I21" s="20"/>
      <c r="J21" s="39">
        <f t="shared" si="5"/>
        <v>0</v>
      </c>
      <c r="K21" s="8"/>
      <c r="V21" s="5">
        <f t="shared" si="0"/>
        <v>0</v>
      </c>
      <c r="W21" s="5">
        <f t="shared" si="1"/>
        <v>0</v>
      </c>
    </row>
    <row r="22" spans="1:23" ht="15.75" thickBot="1">
      <c r="A22" s="7"/>
      <c r="B22" s="22">
        <f t="shared" si="2"/>
        <v>17</v>
      </c>
      <c r="C22" s="74"/>
      <c r="D22" s="25"/>
      <c r="E22" s="25"/>
      <c r="F22" s="50"/>
      <c r="G22" s="50"/>
      <c r="H22" s="50"/>
      <c r="I22" s="26"/>
      <c r="J22" s="40">
        <f t="shared" si="5"/>
        <v>0</v>
      </c>
      <c r="K22" s="8"/>
      <c r="V22" s="5">
        <f t="shared" si="0"/>
        <v>0</v>
      </c>
      <c r="W22" s="5">
        <f t="shared" si="1"/>
        <v>0</v>
      </c>
    </row>
    <row r="23" spans="1:23" ht="24" thickBot="1">
      <c r="A23" s="7"/>
      <c r="B23" s="216" t="s">
        <v>19</v>
      </c>
      <c r="C23" s="217"/>
      <c r="D23" s="217"/>
      <c r="E23" s="217"/>
      <c r="F23" s="217"/>
      <c r="G23" s="217"/>
      <c r="H23" s="218"/>
      <c r="I23" s="27" t="s">
        <v>20</v>
      </c>
      <c r="J23" s="28">
        <f>SUM(J6:J22)</f>
        <v>32047</v>
      </c>
      <c r="K23" s="8"/>
      <c r="V23" s="5">
        <f>SUM(V6:V22)</f>
        <v>9</v>
      </c>
      <c r="W23" s="5">
        <f>SUM(W6:W22)</f>
        <v>1</v>
      </c>
    </row>
    <row r="24" spans="1:23" ht="30" customHeight="1" thickBot="1">
      <c r="A24" s="29"/>
      <c r="B24" s="30"/>
      <c r="C24" s="30"/>
      <c r="D24" s="30"/>
      <c r="E24" s="30"/>
      <c r="F24" s="30"/>
      <c r="G24" s="30"/>
      <c r="H24" s="31"/>
      <c r="I24" s="30"/>
      <c r="J24" s="31"/>
      <c r="K24" s="32"/>
      <c r="M24" s="5" t="s">
        <v>17</v>
      </c>
    </row>
    <row r="25" spans="1:23" ht="15.75" thickBot="1"/>
    <row r="26" spans="1:23" ht="30" customHeight="1" thickBot="1">
      <c r="A26" s="1"/>
      <c r="B26" s="2"/>
      <c r="C26" s="2"/>
      <c r="D26" s="2"/>
      <c r="E26" s="2"/>
      <c r="F26" s="2"/>
      <c r="G26" s="2"/>
      <c r="H26" s="3"/>
      <c r="I26" s="2"/>
      <c r="J26" s="3"/>
      <c r="K26" s="4"/>
    </row>
    <row r="27" spans="1:23" ht="27" thickBot="1">
      <c r="A27" s="7" t="s">
        <v>1</v>
      </c>
      <c r="B27" s="155" t="s">
        <v>2</v>
      </c>
      <c r="C27" s="156"/>
      <c r="D27" s="156"/>
      <c r="E27" s="156"/>
      <c r="F27" s="156"/>
      <c r="G27" s="156"/>
      <c r="H27" s="156"/>
      <c r="I27" s="156"/>
      <c r="J27" s="157"/>
      <c r="K27" s="8"/>
      <c r="O27" s="34"/>
      <c r="P27" s="34"/>
      <c r="Q27" s="34"/>
      <c r="R27" s="34"/>
    </row>
    <row r="28" spans="1:23" ht="16.5" thickBot="1">
      <c r="A28" s="7"/>
      <c r="B28" s="168">
        <v>45170</v>
      </c>
      <c r="C28" s="169"/>
      <c r="D28" s="169"/>
      <c r="E28" s="169"/>
      <c r="F28" s="169"/>
      <c r="G28" s="169"/>
      <c r="H28" s="169"/>
      <c r="I28" s="169"/>
      <c r="J28" s="170"/>
      <c r="K28" s="8"/>
    </row>
    <row r="29" spans="1:23" ht="16.5" thickBot="1">
      <c r="A29" s="7"/>
      <c r="B29" s="171" t="s">
        <v>22</v>
      </c>
      <c r="C29" s="172"/>
      <c r="D29" s="172"/>
      <c r="E29" s="172"/>
      <c r="F29" s="172"/>
      <c r="G29" s="172"/>
      <c r="H29" s="172"/>
      <c r="I29" s="172"/>
      <c r="J29" s="173"/>
      <c r="K29" s="8"/>
    </row>
    <row r="30" spans="1:23" s="34" customFormat="1" ht="15.75" thickBot="1">
      <c r="A30" s="35"/>
      <c r="B30" s="9" t="s">
        <v>9</v>
      </c>
      <c r="C30" s="10" t="s">
        <v>10</v>
      </c>
      <c r="D30" s="11" t="s">
        <v>11</v>
      </c>
      <c r="E30" s="11" t="s">
        <v>12</v>
      </c>
      <c r="F30" s="12" t="s">
        <v>13</v>
      </c>
      <c r="G30" s="12" t="s">
        <v>14</v>
      </c>
      <c r="H30" s="36" t="s">
        <v>15</v>
      </c>
      <c r="I30" s="12" t="s">
        <v>21</v>
      </c>
      <c r="J30" s="14" t="s">
        <v>16</v>
      </c>
      <c r="K30" s="37"/>
      <c r="M30" s="5"/>
      <c r="N30" s="5"/>
      <c r="O30" s="5"/>
      <c r="P30" s="5"/>
      <c r="Q30" s="5"/>
      <c r="R30" s="5"/>
      <c r="V30" s="15" t="s">
        <v>5</v>
      </c>
      <c r="W30" s="15" t="s">
        <v>6</v>
      </c>
    </row>
    <row r="31" spans="1:23">
      <c r="A31" s="7"/>
      <c r="B31" s="16">
        <v>1</v>
      </c>
      <c r="C31" s="73">
        <v>45174</v>
      </c>
      <c r="D31" s="17" t="s">
        <v>37</v>
      </c>
      <c r="E31" s="17" t="s">
        <v>46</v>
      </c>
      <c r="F31" s="18">
        <v>20</v>
      </c>
      <c r="G31" s="18">
        <v>44.85</v>
      </c>
      <c r="H31" s="18">
        <v>24.85</v>
      </c>
      <c r="I31" s="49">
        <v>80</v>
      </c>
      <c r="J31" s="38">
        <f>H31*I31</f>
        <v>1988</v>
      </c>
      <c r="K31" s="8"/>
      <c r="V31" s="5">
        <f>IF($J31&gt;0,1,0)</f>
        <v>1</v>
      </c>
      <c r="W31" s="5">
        <f>IF($J31&lt;0,1,0)</f>
        <v>0</v>
      </c>
    </row>
    <row r="32" spans="1:23">
      <c r="A32" s="7"/>
      <c r="B32" s="22">
        <f>B31+1</f>
        <v>2</v>
      </c>
      <c r="C32" s="74">
        <v>45181</v>
      </c>
      <c r="D32" s="21" t="s">
        <v>39</v>
      </c>
      <c r="E32" s="21" t="s">
        <v>47</v>
      </c>
      <c r="F32" s="19">
        <v>25</v>
      </c>
      <c r="G32" s="19">
        <v>34</v>
      </c>
      <c r="H32" s="19">
        <v>9</v>
      </c>
      <c r="I32" s="20">
        <v>80</v>
      </c>
      <c r="J32" s="39">
        <f>H32*I32</f>
        <v>720</v>
      </c>
      <c r="K32" s="8"/>
      <c r="O32" s="5" t="s">
        <v>17</v>
      </c>
      <c r="V32" s="5">
        <f t="shared" ref="V32:V39" si="6">IF($J32&gt;0,1,0)</f>
        <v>1</v>
      </c>
      <c r="W32" s="5">
        <f t="shared" ref="W32:W39" si="7">IF($J32&lt;0,1,0)</f>
        <v>0</v>
      </c>
    </row>
    <row r="33" spans="1:23" ht="15.75" thickBot="1">
      <c r="A33" s="7"/>
      <c r="B33" s="22">
        <f t="shared" ref="B33:B39" si="8">B32+1</f>
        <v>3</v>
      </c>
      <c r="C33" s="74">
        <v>45187</v>
      </c>
      <c r="D33" s="21" t="s">
        <v>39</v>
      </c>
      <c r="E33" s="21" t="s">
        <v>48</v>
      </c>
      <c r="F33" s="19">
        <v>40</v>
      </c>
      <c r="G33" s="19">
        <v>40</v>
      </c>
      <c r="H33" s="19">
        <v>10</v>
      </c>
      <c r="I33" s="20">
        <v>80</v>
      </c>
      <c r="J33" s="39">
        <f>H33*I33</f>
        <v>800</v>
      </c>
      <c r="K33" s="8"/>
      <c r="V33" s="5">
        <f t="shared" si="6"/>
        <v>1</v>
      </c>
      <c r="W33" s="5">
        <f t="shared" si="7"/>
        <v>0</v>
      </c>
    </row>
    <row r="34" spans="1:23">
      <c r="A34" s="7"/>
      <c r="B34" s="22">
        <f t="shared" si="8"/>
        <v>4</v>
      </c>
      <c r="C34" s="73">
        <v>45195</v>
      </c>
      <c r="D34" s="21" t="s">
        <v>39</v>
      </c>
      <c r="E34" s="21" t="s">
        <v>60</v>
      </c>
      <c r="F34" s="19">
        <v>25</v>
      </c>
      <c r="G34" s="19">
        <v>50</v>
      </c>
      <c r="H34" s="19">
        <v>25</v>
      </c>
      <c r="I34" s="20">
        <v>80</v>
      </c>
      <c r="J34" s="39">
        <f>I34*H34</f>
        <v>2000</v>
      </c>
      <c r="K34" s="8"/>
      <c r="L34" s="5" t="s">
        <v>17</v>
      </c>
      <c r="V34" s="5">
        <f t="shared" si="6"/>
        <v>1</v>
      </c>
      <c r="W34" s="5">
        <f t="shared" si="7"/>
        <v>0</v>
      </c>
    </row>
    <row r="35" spans="1:23">
      <c r="A35" s="7"/>
      <c r="B35" s="22">
        <f t="shared" si="8"/>
        <v>5</v>
      </c>
      <c r="C35" s="74"/>
      <c r="D35" s="21"/>
      <c r="E35" s="21"/>
      <c r="F35" s="19"/>
      <c r="G35" s="19"/>
      <c r="H35" s="19"/>
      <c r="I35" s="20"/>
      <c r="J35" s="39">
        <f>I35*H35</f>
        <v>0</v>
      </c>
      <c r="K35" s="8"/>
      <c r="V35" s="5">
        <f t="shared" si="6"/>
        <v>0</v>
      </c>
      <c r="W35" s="5">
        <f t="shared" si="7"/>
        <v>0</v>
      </c>
    </row>
    <row r="36" spans="1:23" ht="15.75" thickBot="1">
      <c r="A36" s="7"/>
      <c r="B36" s="22">
        <f t="shared" si="8"/>
        <v>6</v>
      </c>
      <c r="C36" s="74"/>
      <c r="D36" s="21"/>
      <c r="E36" s="21"/>
      <c r="F36" s="19"/>
      <c r="G36" s="19"/>
      <c r="H36" s="19"/>
      <c r="I36" s="20"/>
      <c r="J36" s="39">
        <f>I36*H36</f>
        <v>0</v>
      </c>
      <c r="K36" s="8"/>
      <c r="V36" s="5">
        <f t="shared" si="6"/>
        <v>0</v>
      </c>
      <c r="W36" s="5">
        <f t="shared" si="7"/>
        <v>0</v>
      </c>
    </row>
    <row r="37" spans="1:23">
      <c r="A37" s="7"/>
      <c r="B37" s="22">
        <f t="shared" si="8"/>
        <v>7</v>
      </c>
      <c r="C37" s="73"/>
      <c r="D37" s="21"/>
      <c r="E37" s="21"/>
      <c r="F37" s="19"/>
      <c r="G37" s="19"/>
      <c r="H37" s="19"/>
      <c r="I37" s="20"/>
      <c r="J37" s="39">
        <f t="shared" ref="J37:J39" si="9">I37*H37</f>
        <v>0</v>
      </c>
      <c r="K37" s="8"/>
      <c r="V37" s="5">
        <f t="shared" si="6"/>
        <v>0</v>
      </c>
      <c r="W37" s="5">
        <f t="shared" si="7"/>
        <v>0</v>
      </c>
    </row>
    <row r="38" spans="1:23">
      <c r="A38" s="7"/>
      <c r="B38" s="22">
        <f t="shared" si="8"/>
        <v>8</v>
      </c>
      <c r="C38" s="74"/>
      <c r="D38" s="21"/>
      <c r="E38" s="21"/>
      <c r="F38" s="19"/>
      <c r="G38" s="19"/>
      <c r="H38" s="19"/>
      <c r="I38" s="20"/>
      <c r="J38" s="39">
        <f t="shared" si="9"/>
        <v>0</v>
      </c>
      <c r="K38" s="8"/>
      <c r="V38" s="5">
        <f t="shared" si="6"/>
        <v>0</v>
      </c>
      <c r="W38" s="5">
        <f t="shared" si="7"/>
        <v>0</v>
      </c>
    </row>
    <row r="39" spans="1:23">
      <c r="A39" s="7"/>
      <c r="B39" s="22">
        <f t="shared" si="8"/>
        <v>9</v>
      </c>
      <c r="C39" s="74"/>
      <c r="D39" s="21"/>
      <c r="E39" s="21"/>
      <c r="F39" s="19"/>
      <c r="G39" s="19"/>
      <c r="H39" s="19"/>
      <c r="I39" s="20"/>
      <c r="J39" s="39">
        <f t="shared" si="9"/>
        <v>0</v>
      </c>
      <c r="K39" s="8"/>
      <c r="V39" s="5">
        <f t="shared" si="6"/>
        <v>0</v>
      </c>
      <c r="W39" s="5">
        <f t="shared" si="7"/>
        <v>0</v>
      </c>
    </row>
    <row r="40" spans="1:23" ht="24" thickBot="1">
      <c r="A40" s="7"/>
      <c r="B40" s="216" t="s">
        <v>19</v>
      </c>
      <c r="C40" s="217"/>
      <c r="D40" s="217"/>
      <c r="E40" s="217"/>
      <c r="F40" s="217"/>
      <c r="G40" s="217"/>
      <c r="H40" s="218"/>
      <c r="I40" s="27" t="s">
        <v>20</v>
      </c>
      <c r="J40" s="28">
        <f>SUM(J31:J39)</f>
        <v>5508</v>
      </c>
      <c r="K40" s="8"/>
      <c r="V40" s="5">
        <f>SUM(V31:V39)</f>
        <v>4</v>
      </c>
      <c r="W40" s="5">
        <f>SUM(W31:W39)</f>
        <v>0</v>
      </c>
    </row>
    <row r="41" spans="1:23" ht="30" customHeight="1" thickBot="1">
      <c r="A41" s="29"/>
      <c r="B41" s="30"/>
      <c r="C41" s="30"/>
      <c r="D41" s="30"/>
      <c r="E41" s="30"/>
      <c r="F41" s="30"/>
      <c r="G41" s="30"/>
      <c r="H41" s="31"/>
      <c r="I41" s="30"/>
      <c r="J41" s="31"/>
      <c r="K41" s="32"/>
    </row>
    <row r="42" spans="1:23" ht="15.75" thickBot="1"/>
    <row r="43" spans="1:23" ht="30" customHeight="1" thickBot="1">
      <c r="A43" s="1"/>
      <c r="B43" s="2"/>
      <c r="C43" s="2"/>
      <c r="D43" s="2"/>
      <c r="E43" s="2"/>
      <c r="F43" s="2"/>
      <c r="G43" s="2"/>
      <c r="H43" s="3"/>
      <c r="I43" s="2"/>
      <c r="J43" s="3"/>
      <c r="K43" s="4"/>
    </row>
    <row r="44" spans="1:23" ht="27" thickBot="1">
      <c r="A44" s="7" t="s">
        <v>1</v>
      </c>
      <c r="B44" s="155" t="s">
        <v>2</v>
      </c>
      <c r="C44" s="156"/>
      <c r="D44" s="156"/>
      <c r="E44" s="156"/>
      <c r="F44" s="156"/>
      <c r="G44" s="156"/>
      <c r="H44" s="156"/>
      <c r="I44" s="156"/>
      <c r="J44" s="157"/>
      <c r="K44" s="8"/>
    </row>
    <row r="45" spans="1:23" ht="16.5" thickBot="1">
      <c r="A45" s="7"/>
      <c r="B45" s="168">
        <v>45170</v>
      </c>
      <c r="C45" s="169"/>
      <c r="D45" s="169"/>
      <c r="E45" s="169"/>
      <c r="F45" s="169"/>
      <c r="G45" s="169"/>
      <c r="H45" s="169"/>
      <c r="I45" s="169"/>
      <c r="J45" s="170"/>
      <c r="K45" s="8"/>
    </row>
    <row r="46" spans="1:23" ht="16.5" thickBot="1">
      <c r="A46" s="7"/>
      <c r="B46" s="171" t="s">
        <v>52</v>
      </c>
      <c r="C46" s="172"/>
      <c r="D46" s="172"/>
      <c r="E46" s="172"/>
      <c r="F46" s="172"/>
      <c r="G46" s="172"/>
      <c r="H46" s="172"/>
      <c r="I46" s="172"/>
      <c r="J46" s="173"/>
      <c r="K46" s="8"/>
    </row>
    <row r="47" spans="1:23" ht="15.75" thickBot="1">
      <c r="A47" s="35"/>
      <c r="B47" s="41" t="s">
        <v>9</v>
      </c>
      <c r="C47" s="42" t="s">
        <v>10</v>
      </c>
      <c r="D47" s="43" t="s">
        <v>11</v>
      </c>
      <c r="E47" s="43" t="s">
        <v>12</v>
      </c>
      <c r="F47" s="44" t="s">
        <v>13</v>
      </c>
      <c r="G47" s="44" t="s">
        <v>14</v>
      </c>
      <c r="H47" s="45" t="s">
        <v>15</v>
      </c>
      <c r="I47" s="44" t="s">
        <v>21</v>
      </c>
      <c r="J47" s="46" t="s">
        <v>16</v>
      </c>
      <c r="K47" s="37"/>
      <c r="L47" s="34"/>
      <c r="V47" s="15" t="s">
        <v>5</v>
      </c>
      <c r="W47" s="15" t="s">
        <v>6</v>
      </c>
    </row>
    <row r="48" spans="1:23">
      <c r="A48" s="7"/>
      <c r="B48" s="47">
        <v>1</v>
      </c>
      <c r="C48" s="73">
        <v>45173</v>
      </c>
      <c r="D48" s="17" t="s">
        <v>37</v>
      </c>
      <c r="E48" s="17" t="s">
        <v>49</v>
      </c>
      <c r="F48" s="18">
        <v>5</v>
      </c>
      <c r="G48" s="18">
        <v>2</v>
      </c>
      <c r="H48" s="18">
        <v>-3</v>
      </c>
      <c r="I48" s="49">
        <v>75</v>
      </c>
      <c r="J48" s="38">
        <f>H48*I48</f>
        <v>-225</v>
      </c>
      <c r="K48" s="8"/>
      <c r="V48" s="5">
        <f>IF($J48&gt;0,1,0)</f>
        <v>0</v>
      </c>
      <c r="W48" s="5">
        <f>IF($J48&lt;0,1,0)</f>
        <v>1</v>
      </c>
    </row>
    <row r="49" spans="1:23">
      <c r="A49" s="7"/>
      <c r="B49" s="22">
        <f>B48+1</f>
        <v>2</v>
      </c>
      <c r="C49" s="74">
        <v>45180</v>
      </c>
      <c r="D49" s="21" t="s">
        <v>39</v>
      </c>
      <c r="E49" s="21" t="s">
        <v>50</v>
      </c>
      <c r="F49" s="19">
        <v>5</v>
      </c>
      <c r="G49" s="19">
        <v>12</v>
      </c>
      <c r="H49" s="19">
        <v>7</v>
      </c>
      <c r="I49" s="20">
        <v>75</v>
      </c>
      <c r="J49" s="39">
        <f>H49*I49</f>
        <v>525</v>
      </c>
      <c r="K49" s="8"/>
      <c r="V49" s="5">
        <f t="shared" ref="V49:V56" si="10">IF($J49&gt;0,1,0)</f>
        <v>1</v>
      </c>
      <c r="W49" s="5">
        <f t="shared" ref="W49:W56" si="11">IF($J49&lt;0,1,0)</f>
        <v>0</v>
      </c>
    </row>
    <row r="50" spans="1:23" ht="15.75" thickBot="1">
      <c r="A50" s="7"/>
      <c r="B50" s="22">
        <f t="shared" ref="B50:B56" si="12">B49+1</f>
        <v>3</v>
      </c>
      <c r="C50" s="74">
        <v>45187</v>
      </c>
      <c r="D50" s="21" t="s">
        <v>39</v>
      </c>
      <c r="E50" s="21" t="s">
        <v>51</v>
      </c>
      <c r="F50" s="19">
        <v>15</v>
      </c>
      <c r="G50" s="19">
        <v>40</v>
      </c>
      <c r="H50" s="19">
        <v>10</v>
      </c>
      <c r="I50" s="20">
        <v>75</v>
      </c>
      <c r="J50" s="39">
        <f>H50*I50</f>
        <v>750</v>
      </c>
      <c r="K50" s="8"/>
      <c r="V50" s="5">
        <f t="shared" si="10"/>
        <v>1</v>
      </c>
      <c r="W50" s="5">
        <f t="shared" si="11"/>
        <v>0</v>
      </c>
    </row>
    <row r="51" spans="1:23">
      <c r="A51" s="7"/>
      <c r="B51" s="22">
        <f t="shared" si="12"/>
        <v>4</v>
      </c>
      <c r="C51" s="73">
        <v>45194</v>
      </c>
      <c r="D51" s="21" t="s">
        <v>39</v>
      </c>
      <c r="E51" s="21" t="s">
        <v>59</v>
      </c>
      <c r="F51" s="20">
        <v>25</v>
      </c>
      <c r="G51" s="20">
        <v>55</v>
      </c>
      <c r="H51" s="21">
        <v>30</v>
      </c>
      <c r="I51" s="20">
        <v>75</v>
      </c>
      <c r="J51" s="39">
        <f>I51*H51</f>
        <v>2250</v>
      </c>
      <c r="K51" s="8"/>
      <c r="V51" s="5">
        <f t="shared" si="10"/>
        <v>1</v>
      </c>
      <c r="W51" s="5">
        <f t="shared" si="11"/>
        <v>0</v>
      </c>
    </row>
    <row r="52" spans="1:23">
      <c r="A52" s="7"/>
      <c r="B52" s="22">
        <f t="shared" si="12"/>
        <v>5</v>
      </c>
      <c r="C52" s="74">
        <v>45198</v>
      </c>
      <c r="D52" s="21" t="s">
        <v>39</v>
      </c>
      <c r="E52" s="21" t="s">
        <v>64</v>
      </c>
      <c r="F52" s="20">
        <v>10</v>
      </c>
      <c r="G52" s="20">
        <v>0</v>
      </c>
      <c r="H52" s="21">
        <v>-10</v>
      </c>
      <c r="I52" s="20">
        <v>75</v>
      </c>
      <c r="J52" s="39">
        <f t="shared" ref="J52:J56" si="13">I52*H52</f>
        <v>-750</v>
      </c>
      <c r="K52" s="8"/>
      <c r="V52" s="5">
        <f t="shared" si="10"/>
        <v>0</v>
      </c>
      <c r="W52" s="5">
        <f t="shared" si="11"/>
        <v>1</v>
      </c>
    </row>
    <row r="53" spans="1:23" ht="15.75" thickBot="1">
      <c r="A53" s="7"/>
      <c r="B53" s="22">
        <f t="shared" si="12"/>
        <v>6</v>
      </c>
      <c r="C53" s="74"/>
      <c r="D53" s="21"/>
      <c r="E53" s="21"/>
      <c r="F53" s="20"/>
      <c r="G53" s="20"/>
      <c r="H53" s="21"/>
      <c r="I53" s="20"/>
      <c r="J53" s="39">
        <f t="shared" si="13"/>
        <v>0</v>
      </c>
      <c r="K53" s="8"/>
      <c r="V53" s="5">
        <f t="shared" si="10"/>
        <v>0</v>
      </c>
      <c r="W53" s="5">
        <f t="shared" si="11"/>
        <v>0</v>
      </c>
    </row>
    <row r="54" spans="1:23">
      <c r="A54" s="7"/>
      <c r="B54" s="22">
        <f t="shared" si="12"/>
        <v>7</v>
      </c>
      <c r="C54" s="73"/>
      <c r="D54" s="21"/>
      <c r="E54" s="21"/>
      <c r="F54" s="20"/>
      <c r="G54" s="20"/>
      <c r="H54" s="21"/>
      <c r="I54" s="20"/>
      <c r="J54" s="39">
        <f t="shared" si="13"/>
        <v>0</v>
      </c>
      <c r="K54" s="8"/>
      <c r="V54" s="5">
        <f t="shared" si="10"/>
        <v>0</v>
      </c>
      <c r="W54" s="5">
        <f t="shared" si="11"/>
        <v>0</v>
      </c>
    </row>
    <row r="55" spans="1:23">
      <c r="A55" s="7"/>
      <c r="B55" s="22">
        <f t="shared" si="12"/>
        <v>8</v>
      </c>
      <c r="C55" s="74"/>
      <c r="D55" s="21"/>
      <c r="E55" s="21"/>
      <c r="F55" s="20"/>
      <c r="G55" s="20"/>
      <c r="H55" s="21"/>
      <c r="I55" s="20"/>
      <c r="J55" s="39">
        <f t="shared" si="13"/>
        <v>0</v>
      </c>
      <c r="K55" s="8"/>
      <c r="V55" s="5">
        <f t="shared" si="10"/>
        <v>0</v>
      </c>
      <c r="W55" s="5">
        <f t="shared" si="11"/>
        <v>0</v>
      </c>
    </row>
    <row r="56" spans="1:23" ht="15.75" thickBot="1">
      <c r="A56" s="7"/>
      <c r="B56" s="22">
        <f t="shared" si="12"/>
        <v>9</v>
      </c>
      <c r="C56" s="74"/>
      <c r="D56" s="21"/>
      <c r="E56" s="21"/>
      <c r="F56" s="20"/>
      <c r="G56" s="20"/>
      <c r="H56" s="21"/>
      <c r="I56" s="20"/>
      <c r="J56" s="39">
        <f t="shared" si="13"/>
        <v>0</v>
      </c>
      <c r="K56" s="8"/>
      <c r="V56" s="5">
        <f t="shared" si="10"/>
        <v>0</v>
      </c>
      <c r="W56" s="5">
        <f t="shared" si="11"/>
        <v>0</v>
      </c>
    </row>
    <row r="57" spans="1:23" ht="24" thickBot="1">
      <c r="A57" s="7"/>
      <c r="B57" s="127" t="s">
        <v>19</v>
      </c>
      <c r="C57" s="163"/>
      <c r="D57" s="163"/>
      <c r="E57" s="163"/>
      <c r="F57" s="163"/>
      <c r="G57" s="163"/>
      <c r="H57" s="164"/>
      <c r="I57" s="27" t="s">
        <v>20</v>
      </c>
      <c r="J57" s="28">
        <f>SUM(J48:J56)</f>
        <v>2550</v>
      </c>
      <c r="K57" s="8"/>
      <c r="V57" s="5">
        <f>SUM(V48:V56)</f>
        <v>3</v>
      </c>
      <c r="W57" s="5">
        <f>SUM(W48:W56)</f>
        <v>2</v>
      </c>
    </row>
    <row r="58" spans="1:23" ht="30" customHeight="1" thickBot="1">
      <c r="A58" s="29"/>
      <c r="B58" s="30"/>
      <c r="C58" s="30"/>
      <c r="D58" s="30"/>
      <c r="E58" s="30"/>
      <c r="F58" s="30"/>
      <c r="G58" s="30"/>
      <c r="H58" s="31"/>
      <c r="I58" s="30"/>
      <c r="J58" s="31"/>
      <c r="K58" s="32"/>
    </row>
    <row r="59" spans="1:23" ht="15.75" thickBot="1"/>
    <row r="60" spans="1:23" ht="30" customHeight="1" thickBot="1">
      <c r="A60" s="1"/>
      <c r="B60" s="2"/>
      <c r="C60" s="2"/>
      <c r="D60" s="2"/>
      <c r="E60" s="2"/>
      <c r="F60" s="2"/>
      <c r="G60" s="2"/>
      <c r="H60" s="3"/>
      <c r="I60" s="2"/>
      <c r="J60" s="3"/>
      <c r="K60" s="4"/>
    </row>
    <row r="61" spans="1:23" ht="27" thickBot="1">
      <c r="A61" s="7" t="s">
        <v>1</v>
      </c>
      <c r="B61" s="155" t="s">
        <v>2</v>
      </c>
      <c r="C61" s="156"/>
      <c r="D61" s="156"/>
      <c r="E61" s="156"/>
      <c r="F61" s="156"/>
      <c r="G61" s="156"/>
      <c r="H61" s="156"/>
      <c r="I61" s="156"/>
      <c r="J61" s="157"/>
      <c r="K61" s="8"/>
    </row>
    <row r="62" spans="1:23" ht="16.5" thickBot="1">
      <c r="A62" s="7"/>
      <c r="B62" s="168">
        <v>45170</v>
      </c>
      <c r="C62" s="169"/>
      <c r="D62" s="169"/>
      <c r="E62" s="169"/>
      <c r="F62" s="169"/>
      <c r="G62" s="169"/>
      <c r="H62" s="169"/>
      <c r="I62" s="169"/>
      <c r="J62" s="170"/>
      <c r="K62" s="8"/>
    </row>
    <row r="63" spans="1:23" ht="16.5" thickBot="1">
      <c r="A63" s="7"/>
      <c r="B63" s="171" t="s">
        <v>24</v>
      </c>
      <c r="C63" s="172"/>
      <c r="D63" s="172"/>
      <c r="E63" s="172"/>
      <c r="F63" s="172"/>
      <c r="G63" s="172"/>
      <c r="H63" s="172"/>
      <c r="I63" s="172"/>
      <c r="J63" s="173"/>
      <c r="K63" s="8"/>
    </row>
    <row r="64" spans="1:23" ht="15.75" thickBot="1">
      <c r="A64" s="35"/>
      <c r="B64" s="41" t="s">
        <v>9</v>
      </c>
      <c r="C64" s="42" t="s">
        <v>10</v>
      </c>
      <c r="D64" s="43" t="s">
        <v>11</v>
      </c>
      <c r="E64" s="43" t="s">
        <v>12</v>
      </c>
      <c r="F64" s="44" t="s">
        <v>13</v>
      </c>
      <c r="G64" s="44" t="s">
        <v>14</v>
      </c>
      <c r="H64" s="45" t="s">
        <v>15</v>
      </c>
      <c r="I64" s="44" t="s">
        <v>21</v>
      </c>
      <c r="J64" s="46" t="s">
        <v>16</v>
      </c>
      <c r="K64" s="37"/>
      <c r="L64" s="34"/>
      <c r="V64" s="15" t="s">
        <v>5</v>
      </c>
      <c r="W64" s="15" t="s">
        <v>6</v>
      </c>
    </row>
    <row r="65" spans="1:23">
      <c r="A65" s="7"/>
      <c r="B65" s="47">
        <v>1</v>
      </c>
      <c r="C65" s="73">
        <v>45177</v>
      </c>
      <c r="D65" s="17" t="s">
        <v>37</v>
      </c>
      <c r="E65" s="80" t="s">
        <v>53</v>
      </c>
      <c r="F65" s="18">
        <v>50</v>
      </c>
      <c r="G65" s="18">
        <v>75</v>
      </c>
      <c r="H65" s="18">
        <v>25</v>
      </c>
      <c r="I65" s="49">
        <v>20</v>
      </c>
      <c r="J65" s="38">
        <f>H65*I65</f>
        <v>500</v>
      </c>
      <c r="K65" s="8"/>
      <c r="V65" s="5">
        <f>IF($J65&gt;0,1,0)</f>
        <v>1</v>
      </c>
      <c r="W65" s="5">
        <f>IF($J65&lt;0,1,0)</f>
        <v>0</v>
      </c>
    </row>
    <row r="66" spans="1:23">
      <c r="A66" s="7"/>
      <c r="B66" s="22">
        <f>B65+1</f>
        <v>2</v>
      </c>
      <c r="C66" s="74">
        <v>45184</v>
      </c>
      <c r="D66" s="21" t="s">
        <v>39</v>
      </c>
      <c r="E66" s="21" t="s">
        <v>54</v>
      </c>
      <c r="F66" s="19">
        <v>30</v>
      </c>
      <c r="G66" s="19">
        <v>50</v>
      </c>
      <c r="H66" s="19">
        <v>20</v>
      </c>
      <c r="I66" s="20">
        <v>20</v>
      </c>
      <c r="J66" s="39">
        <f>H66*I66</f>
        <v>400</v>
      </c>
      <c r="K66" s="8"/>
      <c r="V66" s="5">
        <f t="shared" ref="V66:V73" si="14">IF($J66&gt;0,1,0)</f>
        <v>1</v>
      </c>
      <c r="W66" s="5">
        <f t="shared" ref="W66:W73" si="15">IF($J66&lt;0,1,0)</f>
        <v>0</v>
      </c>
    </row>
    <row r="67" spans="1:23" ht="15.75" thickBot="1">
      <c r="A67" s="7"/>
      <c r="B67" s="22">
        <f>B66+1</f>
        <v>3</v>
      </c>
      <c r="C67" s="74">
        <v>45184</v>
      </c>
      <c r="D67" s="21" t="s">
        <v>39</v>
      </c>
      <c r="E67" s="21" t="s">
        <v>55</v>
      </c>
      <c r="F67" s="19">
        <v>40</v>
      </c>
      <c r="G67" s="19">
        <v>0</v>
      </c>
      <c r="H67" s="19">
        <v>-40</v>
      </c>
      <c r="I67" s="20">
        <v>20</v>
      </c>
      <c r="J67" s="39">
        <f>H67*I67</f>
        <v>-800</v>
      </c>
      <c r="K67" s="8"/>
      <c r="V67" s="5">
        <f t="shared" si="14"/>
        <v>0</v>
      </c>
      <c r="W67" s="5">
        <f t="shared" si="15"/>
        <v>1</v>
      </c>
    </row>
    <row r="68" spans="1:23">
      <c r="A68" s="7"/>
      <c r="B68" s="22">
        <f t="shared" ref="B68:B73" si="16">B67+1</f>
        <v>4</v>
      </c>
      <c r="C68" s="73">
        <v>45191</v>
      </c>
      <c r="D68" s="21" t="s">
        <v>39</v>
      </c>
      <c r="E68" s="21" t="s">
        <v>57</v>
      </c>
      <c r="F68" s="20">
        <v>30</v>
      </c>
      <c r="G68" s="20">
        <v>5</v>
      </c>
      <c r="H68" s="21">
        <v>-25</v>
      </c>
      <c r="I68" s="20">
        <v>20</v>
      </c>
      <c r="J68" s="39">
        <f t="shared" ref="J68:J73" si="17">I68*H68</f>
        <v>-500</v>
      </c>
      <c r="K68" s="8"/>
      <c r="V68" s="5">
        <f t="shared" si="14"/>
        <v>0</v>
      </c>
      <c r="W68" s="5">
        <f t="shared" si="15"/>
        <v>1</v>
      </c>
    </row>
    <row r="69" spans="1:23">
      <c r="A69" s="7"/>
      <c r="B69" s="22">
        <f t="shared" si="16"/>
        <v>5</v>
      </c>
      <c r="C69" s="74">
        <v>45191</v>
      </c>
      <c r="D69" s="21" t="s">
        <v>39</v>
      </c>
      <c r="E69" s="21" t="s">
        <v>58</v>
      </c>
      <c r="F69" s="20">
        <v>35</v>
      </c>
      <c r="G69" s="20">
        <v>115</v>
      </c>
      <c r="H69" s="21">
        <v>80</v>
      </c>
      <c r="I69" s="20">
        <v>20</v>
      </c>
      <c r="J69" s="39">
        <f t="shared" si="17"/>
        <v>1600</v>
      </c>
      <c r="K69" s="8"/>
      <c r="M69" s="5" t="s">
        <v>17</v>
      </c>
      <c r="V69" s="5">
        <f t="shared" si="14"/>
        <v>1</v>
      </c>
      <c r="W69" s="5">
        <f t="shared" si="15"/>
        <v>0</v>
      </c>
    </row>
    <row r="70" spans="1:23">
      <c r="A70" s="7"/>
      <c r="B70" s="22">
        <f t="shared" si="16"/>
        <v>6</v>
      </c>
      <c r="C70" s="74">
        <v>45198</v>
      </c>
      <c r="D70" s="21" t="s">
        <v>39</v>
      </c>
      <c r="E70" s="21" t="s">
        <v>63</v>
      </c>
      <c r="F70" s="20">
        <v>30</v>
      </c>
      <c r="G70" s="19">
        <v>60</v>
      </c>
      <c r="H70" s="19">
        <v>30</v>
      </c>
      <c r="I70" s="20">
        <v>20</v>
      </c>
      <c r="J70" s="39">
        <f t="shared" si="17"/>
        <v>600</v>
      </c>
      <c r="K70" s="8"/>
      <c r="V70" s="5">
        <f t="shared" si="14"/>
        <v>1</v>
      </c>
      <c r="W70" s="5">
        <f t="shared" si="15"/>
        <v>0</v>
      </c>
    </row>
    <row r="71" spans="1:23">
      <c r="A71" s="7"/>
      <c r="B71" s="22">
        <f t="shared" si="16"/>
        <v>7</v>
      </c>
      <c r="C71" s="23"/>
      <c r="D71" s="21"/>
      <c r="E71" s="21"/>
      <c r="F71" s="20"/>
      <c r="G71" s="20"/>
      <c r="H71" s="21"/>
      <c r="I71" s="20"/>
      <c r="J71" s="39">
        <f t="shared" si="17"/>
        <v>0</v>
      </c>
      <c r="K71" s="8"/>
      <c r="V71" s="5">
        <f t="shared" si="14"/>
        <v>0</v>
      </c>
      <c r="W71" s="5">
        <f t="shared" si="15"/>
        <v>0</v>
      </c>
    </row>
    <row r="72" spans="1:23">
      <c r="A72" s="7"/>
      <c r="B72" s="22">
        <f t="shared" si="16"/>
        <v>8</v>
      </c>
      <c r="C72" s="23"/>
      <c r="D72" s="21"/>
      <c r="E72" s="21"/>
      <c r="F72" s="20"/>
      <c r="G72" s="20"/>
      <c r="H72" s="21"/>
      <c r="I72" s="20"/>
      <c r="J72" s="39">
        <f t="shared" si="17"/>
        <v>0</v>
      </c>
      <c r="K72" s="8"/>
      <c r="V72" s="5">
        <f t="shared" si="14"/>
        <v>0</v>
      </c>
      <c r="W72" s="5">
        <f t="shared" si="15"/>
        <v>0</v>
      </c>
    </row>
    <row r="73" spans="1:23">
      <c r="A73" s="7"/>
      <c r="B73" s="22">
        <f t="shared" si="16"/>
        <v>9</v>
      </c>
      <c r="C73" s="23"/>
      <c r="D73" s="21"/>
      <c r="E73" s="21"/>
      <c r="F73" s="20"/>
      <c r="G73" s="19"/>
      <c r="H73" s="21"/>
      <c r="I73" s="20"/>
      <c r="J73" s="39">
        <f t="shared" si="17"/>
        <v>0</v>
      </c>
      <c r="K73" s="8"/>
      <c r="V73" s="5">
        <f t="shared" si="14"/>
        <v>0</v>
      </c>
      <c r="W73" s="5">
        <f t="shared" si="15"/>
        <v>0</v>
      </c>
    </row>
    <row r="74" spans="1:23" ht="24" thickBot="1">
      <c r="A74" s="7"/>
      <c r="B74" s="216" t="s">
        <v>19</v>
      </c>
      <c r="C74" s="217"/>
      <c r="D74" s="217"/>
      <c r="E74" s="217"/>
      <c r="F74" s="217"/>
      <c r="G74" s="217"/>
      <c r="H74" s="218"/>
      <c r="I74" s="27" t="s">
        <v>20</v>
      </c>
      <c r="J74" s="28">
        <f>SUM(J65:J73)</f>
        <v>1800</v>
      </c>
      <c r="K74" s="8"/>
      <c r="V74" s="5">
        <f>SUM(V65:V73)</f>
        <v>4</v>
      </c>
      <c r="W74" s="5">
        <f>SUM(W65:W73)</f>
        <v>2</v>
      </c>
    </row>
    <row r="75" spans="1:23" ht="30" customHeight="1" thickBot="1">
      <c r="A75" s="29"/>
      <c r="B75" s="30"/>
      <c r="C75" s="30"/>
      <c r="D75" s="30"/>
      <c r="E75" s="30"/>
      <c r="F75" s="30"/>
      <c r="G75" s="30"/>
      <c r="H75" s="31"/>
      <c r="I75" s="30"/>
      <c r="J75" s="31"/>
      <c r="K75" s="32"/>
    </row>
  </sheetData>
  <mergeCells count="54">
    <mergeCell ref="B23:H23"/>
    <mergeCell ref="B29:J29"/>
    <mergeCell ref="B28:J28"/>
    <mergeCell ref="B27:J27"/>
    <mergeCell ref="B62:J62"/>
    <mergeCell ref="B63:J63"/>
    <mergeCell ref="B74:H74"/>
    <mergeCell ref="B40:H40"/>
    <mergeCell ref="B44:J44"/>
    <mergeCell ref="B45:J45"/>
    <mergeCell ref="B46:J46"/>
    <mergeCell ref="B57:H57"/>
    <mergeCell ref="B61:J61"/>
    <mergeCell ref="M14:O16"/>
    <mergeCell ref="P14:R16"/>
    <mergeCell ref="M10:M11"/>
    <mergeCell ref="N10:N11"/>
    <mergeCell ref="O10:O11"/>
    <mergeCell ref="P10:P11"/>
    <mergeCell ref="Q10:Q11"/>
    <mergeCell ref="R10:R11"/>
    <mergeCell ref="M12:M13"/>
    <mergeCell ref="N12:N13"/>
    <mergeCell ref="O12:O13"/>
    <mergeCell ref="P12:P13"/>
    <mergeCell ref="Q12:Q13"/>
    <mergeCell ref="R12:R13"/>
    <mergeCell ref="R8:R9"/>
    <mergeCell ref="M6:M7"/>
    <mergeCell ref="N6:N7"/>
    <mergeCell ref="O6:O7"/>
    <mergeCell ref="P6:P7"/>
    <mergeCell ref="Q6:Q7"/>
    <mergeCell ref="R6:R7"/>
    <mergeCell ref="M8:M9"/>
    <mergeCell ref="N8:N9"/>
    <mergeCell ref="O8:O9"/>
    <mergeCell ref="P8:P9"/>
    <mergeCell ref="Q8:Q9"/>
    <mergeCell ref="R2:R3"/>
    <mergeCell ref="B3:J3"/>
    <mergeCell ref="B4:J4"/>
    <mergeCell ref="M4:M5"/>
    <mergeCell ref="N4:N5"/>
    <mergeCell ref="O4:O5"/>
    <mergeCell ref="P4:P5"/>
    <mergeCell ref="Q4:Q5"/>
    <mergeCell ref="R4:R5"/>
    <mergeCell ref="B2:J2"/>
    <mergeCell ref="M2:M3"/>
    <mergeCell ref="N2:N3"/>
    <mergeCell ref="O2:O3"/>
    <mergeCell ref="P2:P3"/>
    <mergeCell ref="Q2:Q3"/>
  </mergeCells>
  <hyperlinks>
    <hyperlink ref="B40" r:id="rId1"/>
    <hyperlink ref="B57" r:id="rId2"/>
    <hyperlink ref="B74" r:id="rId3"/>
    <hyperlink ref="M1" location="'MASTER '!A1" display="Back"/>
    <hyperlink ref="M6:M7" location="'SEP 2023'!A30" display="FINNIFTY"/>
    <hyperlink ref="M10:M11" location="'SEP 2023'!A70" display="SENSEX"/>
    <hyperlink ref="M8:M9" location="'SEP 2023'!A50" display="MIDCPNIFTY"/>
    <hyperlink ref="M4:M5" location="'SEP 2023'!A1" display="INDEX OPTION"/>
    <hyperlink ref="B23" r:id="rId4"/>
  </hyperlinks>
  <pageMargins left="0" right="0" top="0" bottom="0" header="0" footer="0"/>
  <pageSetup scale="95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JAN 2023</vt:lpstr>
      <vt:lpstr>FEB 2023</vt:lpstr>
      <vt:lpstr>MAR 2023</vt:lpstr>
      <vt:lpstr>APR 2023</vt:lpstr>
      <vt:lpstr>MAY 2023</vt:lpstr>
      <vt:lpstr>JUNE 2023</vt:lpstr>
      <vt:lpstr>JULY 2023</vt:lpstr>
      <vt:lpstr>AUG 2023</vt:lpstr>
      <vt:lpstr>SEP 2023</vt:lpstr>
      <vt:lpstr>OCT 2023</vt:lpstr>
      <vt:lpstr>NOV 2023</vt:lpstr>
      <vt:lpstr>DEC 2023</vt:lpstr>
      <vt:lpstr>JAN 2024</vt:lpstr>
      <vt:lpstr>FEB 2024</vt:lpstr>
      <vt:lpstr>MAR 2024</vt:lpstr>
      <vt:lpstr>APR 2024</vt:lpstr>
      <vt:lpstr>MAY 2024</vt:lpstr>
      <vt:lpstr>JUN 2024</vt:lpstr>
      <vt:lpstr>JULY 2024</vt:lpstr>
      <vt:lpstr>AUG 2024</vt:lpstr>
      <vt:lpstr>SEP 2024</vt:lpstr>
      <vt:lpstr>OCT 2024</vt:lpstr>
      <vt:lpstr>NOV 2024</vt:lpstr>
      <vt:lpstr>DEC 2024</vt:lpstr>
      <vt:lpstr>JAN 2025</vt:lpstr>
      <vt:lpstr>FEB 2025</vt:lpstr>
      <vt:lpstr>MARCH 2025</vt:lpstr>
      <vt:lpstr>APR 2025</vt:lpstr>
      <vt:lpstr>MAY 2025</vt:lpstr>
      <vt:lpstr>JUNE 2025</vt:lpstr>
      <vt:lpstr>JULY 2025</vt:lpstr>
      <vt:lpstr>MASTER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2023-09-20T11:21:11Z</dcterms:created>
  <dcterms:modified xsi:type="dcterms:W3CDTF">2025-07-31T12:26:47Z</dcterms:modified>
</cp:coreProperties>
</file>